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Z:\EST\Team AESOM MEP\8222-01\Final Data\"/>
    </mc:Choice>
  </mc:AlternateContent>
  <xr:revisionPtr revIDLastSave="0" documentId="13_ncr:1_{8BC86BAB-50C5-476A-82FE-BEE882B88221}" xr6:coauthVersionLast="47" xr6:coauthVersionMax="47" xr10:uidLastSave="{00000000-0000-0000-0000-000000000000}"/>
  <bookViews>
    <workbookView xWindow="19090" yWindow="160" windowWidth="17020" windowHeight="10120" xr2:uid="{00000000-000D-0000-FFFF-FFFF00000000}"/>
  </bookViews>
  <sheets>
    <sheet name="General Summary" sheetId="4" r:id="rId1"/>
    <sheet name="Takeoff Breakdown" sheetId="1" r:id="rId2"/>
    <sheet name="Duct Takeoff" sheetId="6" r:id="rId3"/>
  </sheets>
  <externalReferences>
    <externalReference r:id="rId4"/>
  </externalReferences>
  <definedNames>
    <definedName name="_xlnm._FilterDatabase" localSheetId="2" hidden="1">'Duct Takeoff'!#REF!</definedName>
    <definedName name="_xlnm._FilterDatabase" localSheetId="1" hidden="1">'Takeoff Breakdown'!$A$97:$T$97</definedName>
    <definedName name="_xlnm.Print_Area" localSheetId="2">'Duct Takeoff'!$A$2:$F$57</definedName>
    <definedName name="_xlnm.Print_Area" localSheetId="0">'General Summary'!$A$1:$M$26</definedName>
    <definedName name="_xlnm.Print_Area" localSheetId="1">'Takeoff Breakdown'!$A$2:$N$667</definedName>
    <definedName name="_xlnm.Print_Titles" localSheetId="2">'Duct Takeoff'!$1:$10</definedName>
    <definedName name="_xlnm.Print_Titles" localSheetId="1">'Takeoff Breakdown'!$1:$10</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0" i="4" l="1"/>
  <c r="D12" i="4"/>
  <c r="C20" i="4"/>
  <c r="N658" i="1"/>
  <c r="N19" i="1"/>
  <c r="N36" i="1"/>
  <c r="N242" i="1"/>
  <c r="N397" i="1"/>
  <c r="N530" i="1"/>
  <c r="N554" i="1"/>
  <c r="N579" i="1"/>
  <c r="N656" i="1"/>
  <c r="A13" i="1"/>
  <c r="A14" i="1" s="1"/>
  <c r="A19" i="1"/>
  <c r="A20" i="1"/>
  <c r="A21" i="1"/>
  <c r="A22" i="1"/>
  <c r="A26" i="1"/>
  <c r="A29" i="1"/>
  <c r="A34" i="1"/>
  <c r="A36" i="1"/>
  <c r="A37" i="1"/>
  <c r="A38" i="1"/>
  <c r="A39" i="1"/>
  <c r="A40" i="1"/>
  <c r="A42" i="1"/>
  <c r="A44" i="1"/>
  <c r="A45" i="1"/>
  <c r="A47" i="1"/>
  <c r="A48" i="1"/>
  <c r="A56" i="1"/>
  <c r="A64" i="1"/>
  <c r="A65" i="1"/>
  <c r="A67" i="1"/>
  <c r="A68" i="1"/>
  <c r="A75" i="1"/>
  <c r="A82" i="1"/>
  <c r="A83" i="1"/>
  <c r="A85" i="1"/>
  <c r="A86" i="1"/>
  <c r="A90" i="1"/>
  <c r="A94" i="1"/>
  <c r="A95" i="1"/>
  <c r="A97" i="1"/>
  <c r="A98" i="1"/>
  <c r="A105" i="1"/>
  <c r="A106" i="1"/>
  <c r="A108" i="1"/>
  <c r="A109" i="1"/>
  <c r="A113" i="1"/>
  <c r="A114" i="1"/>
  <c r="A116" i="1"/>
  <c r="A117" i="1"/>
  <c r="A122" i="1"/>
  <c r="A123" i="1"/>
  <c r="A125" i="1"/>
  <c r="A126" i="1"/>
  <c r="A131" i="1"/>
  <c r="A132" i="1"/>
  <c r="A134" i="1"/>
  <c r="A135" i="1"/>
  <c r="A140" i="1"/>
  <c r="A141" i="1"/>
  <c r="A143" i="1"/>
  <c r="A144" i="1"/>
  <c r="A147" i="1"/>
  <c r="A148" i="1"/>
  <c r="A150" i="1"/>
  <c r="A151" i="1"/>
  <c r="A153" i="1"/>
  <c r="A154" i="1"/>
  <c r="A156" i="1"/>
  <c r="A157" i="1"/>
  <c r="A163" i="1"/>
  <c r="A164" i="1"/>
  <c r="A166" i="1"/>
  <c r="A186" i="1"/>
  <c r="A190" i="1"/>
  <c r="A204" i="1"/>
  <c r="A207" i="1"/>
  <c r="A209" i="1"/>
  <c r="A212" i="1"/>
  <c r="A214" i="1"/>
  <c r="A216" i="1"/>
  <c r="A218" i="1"/>
  <c r="A219" i="1"/>
  <c r="A228" i="1"/>
  <c r="A230" i="1"/>
  <c r="A236" i="1"/>
  <c r="A238" i="1"/>
  <c r="A240" i="1"/>
  <c r="A242" i="1"/>
  <c r="A243" i="1"/>
  <c r="A244" i="1"/>
  <c r="A245" i="1"/>
  <c r="A246" i="1"/>
  <c r="A249" i="1"/>
  <c r="A252" i="1"/>
  <c r="A253" i="1"/>
  <c r="A256" i="1"/>
  <c r="A259" i="1"/>
  <c r="A262" i="1"/>
  <c r="A264" i="1"/>
  <c r="A265" i="1"/>
  <c r="A267" i="1"/>
  <c r="A269" i="1"/>
  <c r="A271" i="1"/>
  <c r="A313" i="1"/>
  <c r="A316" i="1"/>
  <c r="A317" i="1"/>
  <c r="A323" i="1"/>
  <c r="A329" i="1"/>
  <c r="A330" i="1"/>
  <c r="A331" i="1"/>
  <c r="A335" i="1"/>
  <c r="A339" i="1"/>
  <c r="A349" i="1"/>
  <c r="A352" i="1"/>
  <c r="A355" i="1"/>
  <c r="A358" i="1"/>
  <c r="A359" i="1"/>
  <c r="A362" i="1"/>
  <c r="A363" i="1"/>
  <c r="A386" i="1"/>
  <c r="A388" i="1"/>
  <c r="A392" i="1"/>
  <c r="A395" i="1"/>
  <c r="A397" i="1"/>
  <c r="A398" i="1"/>
  <c r="A399" i="1"/>
  <c r="A400" i="1"/>
  <c r="A401" i="1"/>
  <c r="A422" i="1"/>
  <c r="A444" i="1"/>
  <c r="A446" i="1"/>
  <c r="A455" i="1"/>
  <c r="A462" i="1"/>
  <c r="A463" i="1"/>
  <c r="A487" i="1"/>
  <c r="A488" i="1"/>
  <c r="A515" i="1"/>
  <c r="A520" i="1"/>
  <c r="A528" i="1"/>
  <c r="A530" i="1"/>
  <c r="A531" i="1"/>
  <c r="A532" i="1"/>
  <c r="A533" i="1"/>
  <c r="A534" i="1"/>
  <c r="A542" i="1"/>
  <c r="A543" i="1"/>
  <c r="A546" i="1"/>
  <c r="A547" i="1"/>
  <c r="A549" i="1"/>
  <c r="A552" i="1"/>
  <c r="A554" i="1"/>
  <c r="A555" i="1"/>
  <c r="A556" i="1"/>
  <c r="A557" i="1"/>
  <c r="A558" i="1"/>
  <c r="A574" i="1"/>
  <c r="A577" i="1"/>
  <c r="A579" i="1"/>
  <c r="A580" i="1"/>
  <c r="A581" i="1"/>
  <c r="A582" i="1"/>
  <c r="A583" i="1"/>
  <c r="A586" i="1"/>
  <c r="A588" i="1"/>
  <c r="A591" i="1"/>
  <c r="A592" i="1"/>
  <c r="A597" i="1"/>
  <c r="A598" i="1"/>
  <c r="A614" i="1"/>
  <c r="A615" i="1"/>
  <c r="A618" i="1"/>
  <c r="A624" i="1"/>
  <c r="A626" i="1"/>
  <c r="A630" i="1"/>
  <c r="A631" i="1"/>
  <c r="A635" i="1"/>
  <c r="A636" i="1"/>
  <c r="A638" i="1"/>
  <c r="A640" i="1"/>
  <c r="A641" i="1"/>
  <c r="A643" i="1"/>
  <c r="A644" i="1"/>
  <c r="A646" i="1"/>
  <c r="A647" i="1"/>
  <c r="A649" i="1"/>
  <c r="A651" i="1"/>
  <c r="A652" i="1"/>
  <c r="A654" i="1"/>
  <c r="K120" i="1"/>
  <c r="M120" i="1" s="1"/>
  <c r="H120" i="1"/>
  <c r="K115" i="1"/>
  <c r="M115" i="1" s="1"/>
  <c r="H115" i="1"/>
  <c r="K112" i="1"/>
  <c r="M112" i="1" s="1"/>
  <c r="H112" i="1"/>
  <c r="K111" i="1"/>
  <c r="M111" i="1" s="1"/>
  <c r="H111" i="1"/>
  <c r="K110" i="1"/>
  <c r="M110" i="1" s="1"/>
  <c r="H110" i="1"/>
  <c r="B4" i="6"/>
  <c r="F56" i="6"/>
  <c r="F55" i="6"/>
  <c r="F54" i="6"/>
  <c r="F53" i="6"/>
  <c r="F52" i="6"/>
  <c r="F51" i="6"/>
  <c r="F50" i="6"/>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19" i="6"/>
  <c r="F18" i="6"/>
  <c r="F17" i="6"/>
  <c r="F16" i="6"/>
  <c r="F15" i="6"/>
  <c r="F14" i="6"/>
  <c r="F13" i="6"/>
  <c r="F12" i="6"/>
  <c r="E12" i="6"/>
  <c r="A12" i="6"/>
  <c r="A11" i="6"/>
  <c r="K35" i="1"/>
  <c r="M35" i="1" s="1"/>
  <c r="H35" i="1"/>
  <c r="K33" i="1"/>
  <c r="M33" i="1" s="1"/>
  <c r="H33" i="1"/>
  <c r="K32" i="1"/>
  <c r="M32" i="1" s="1"/>
  <c r="H32" i="1"/>
  <c r="K31" i="1"/>
  <c r="M31" i="1" s="1"/>
  <c r="H31" i="1"/>
  <c r="K30" i="1"/>
  <c r="M30" i="1" s="1"/>
  <c r="H30" i="1"/>
  <c r="K28" i="1"/>
  <c r="M28" i="1" s="1"/>
  <c r="H28" i="1"/>
  <c r="K27" i="1"/>
  <c r="M27" i="1" s="1"/>
  <c r="H27" i="1"/>
  <c r="K25" i="1"/>
  <c r="M25" i="1" s="1"/>
  <c r="H25" i="1"/>
  <c r="K24" i="1"/>
  <c r="M24" i="1" s="1"/>
  <c r="H24" i="1"/>
  <c r="K23" i="1"/>
  <c r="M23" i="1" s="1"/>
  <c r="H23" i="1"/>
  <c r="K396" i="1"/>
  <c r="M396" i="1" s="1"/>
  <c r="H396" i="1"/>
  <c r="K394" i="1"/>
  <c r="M394" i="1" s="1"/>
  <c r="H394" i="1"/>
  <c r="K393" i="1"/>
  <c r="M393" i="1" s="1"/>
  <c r="H393" i="1"/>
  <c r="K391" i="1"/>
  <c r="M391" i="1" s="1"/>
  <c r="H391" i="1"/>
  <c r="K390" i="1"/>
  <c r="M390" i="1" s="1"/>
  <c r="H390" i="1"/>
  <c r="K389" i="1"/>
  <c r="M389" i="1" s="1"/>
  <c r="H389" i="1"/>
  <c r="K387" i="1"/>
  <c r="M387" i="1" s="1"/>
  <c r="H387" i="1"/>
  <c r="K385" i="1"/>
  <c r="M385" i="1" s="1"/>
  <c r="H385" i="1"/>
  <c r="K384" i="1"/>
  <c r="M384" i="1" s="1"/>
  <c r="H384" i="1"/>
  <c r="K383" i="1"/>
  <c r="M383" i="1" s="1"/>
  <c r="H383" i="1"/>
  <c r="K382" i="1"/>
  <c r="M382" i="1" s="1"/>
  <c r="H382" i="1"/>
  <c r="K381" i="1"/>
  <c r="M381" i="1" s="1"/>
  <c r="H381" i="1"/>
  <c r="K380" i="1"/>
  <c r="M380" i="1" s="1"/>
  <c r="H380" i="1"/>
  <c r="K379" i="1"/>
  <c r="M379" i="1" s="1"/>
  <c r="H379" i="1"/>
  <c r="K378" i="1"/>
  <c r="M378" i="1" s="1"/>
  <c r="H378" i="1"/>
  <c r="K377" i="1"/>
  <c r="M377" i="1" s="1"/>
  <c r="H377" i="1"/>
  <c r="K376" i="1"/>
  <c r="M376" i="1" s="1"/>
  <c r="H376" i="1"/>
  <c r="K375" i="1"/>
  <c r="M375" i="1" s="1"/>
  <c r="H375" i="1"/>
  <c r="K374" i="1"/>
  <c r="M374" i="1" s="1"/>
  <c r="H374" i="1"/>
  <c r="K373" i="1"/>
  <c r="M373" i="1" s="1"/>
  <c r="H373" i="1"/>
  <c r="K372" i="1"/>
  <c r="M372" i="1" s="1"/>
  <c r="H372" i="1"/>
  <c r="K371" i="1"/>
  <c r="M371" i="1" s="1"/>
  <c r="H371" i="1"/>
  <c r="K370" i="1"/>
  <c r="M370" i="1" s="1"/>
  <c r="H370" i="1"/>
  <c r="K369" i="1"/>
  <c r="M369" i="1" s="1"/>
  <c r="H369" i="1"/>
  <c r="K368" i="1"/>
  <c r="M368" i="1" s="1"/>
  <c r="H368" i="1"/>
  <c r="K367" i="1"/>
  <c r="M367" i="1" s="1"/>
  <c r="H367" i="1"/>
  <c r="K366" i="1"/>
  <c r="M366" i="1" s="1"/>
  <c r="H366" i="1"/>
  <c r="K365" i="1"/>
  <c r="M365" i="1" s="1"/>
  <c r="H365" i="1"/>
  <c r="K364" i="1"/>
  <c r="M364" i="1" s="1"/>
  <c r="H364" i="1"/>
  <c r="K361" i="1"/>
  <c r="M361" i="1" s="1"/>
  <c r="H361" i="1"/>
  <c r="K360" i="1"/>
  <c r="M360" i="1" s="1"/>
  <c r="H360" i="1"/>
  <c r="K357" i="1"/>
  <c r="M357" i="1" s="1"/>
  <c r="H357" i="1"/>
  <c r="K356" i="1"/>
  <c r="M356" i="1" s="1"/>
  <c r="H356" i="1"/>
  <c r="K354" i="1"/>
  <c r="M354" i="1" s="1"/>
  <c r="H354" i="1"/>
  <c r="K353" i="1"/>
  <c r="M353" i="1" s="1"/>
  <c r="H353" i="1"/>
  <c r="K351" i="1"/>
  <c r="M351" i="1" s="1"/>
  <c r="H351" i="1"/>
  <c r="K350" i="1"/>
  <c r="M350" i="1" s="1"/>
  <c r="H350" i="1"/>
  <c r="K348" i="1"/>
  <c r="M348" i="1" s="1"/>
  <c r="H348" i="1"/>
  <c r="K347" i="1"/>
  <c r="M347" i="1" s="1"/>
  <c r="H347" i="1"/>
  <c r="K346" i="1"/>
  <c r="M346" i="1" s="1"/>
  <c r="H346" i="1"/>
  <c r="K345" i="1"/>
  <c r="M345" i="1" s="1"/>
  <c r="H345" i="1"/>
  <c r="K344" i="1"/>
  <c r="M344" i="1" s="1"/>
  <c r="H344" i="1"/>
  <c r="K343" i="1"/>
  <c r="M343" i="1" s="1"/>
  <c r="H343" i="1"/>
  <c r="K342" i="1"/>
  <c r="M342" i="1" s="1"/>
  <c r="H342" i="1"/>
  <c r="K341" i="1"/>
  <c r="M341" i="1" s="1"/>
  <c r="H341" i="1"/>
  <c r="K340" i="1"/>
  <c r="M340" i="1" s="1"/>
  <c r="H340" i="1"/>
  <c r="K338" i="1"/>
  <c r="M338" i="1" s="1"/>
  <c r="H338" i="1"/>
  <c r="K337" i="1"/>
  <c r="M337" i="1" s="1"/>
  <c r="H337" i="1"/>
  <c r="K336" i="1"/>
  <c r="M336" i="1" s="1"/>
  <c r="H336" i="1"/>
  <c r="K334" i="1"/>
  <c r="M334" i="1" s="1"/>
  <c r="H334" i="1"/>
  <c r="K333" i="1"/>
  <c r="M333" i="1" s="1"/>
  <c r="H333" i="1"/>
  <c r="K332" i="1"/>
  <c r="M332" i="1" s="1"/>
  <c r="H332" i="1"/>
  <c r="K328" i="1"/>
  <c r="M328" i="1" s="1"/>
  <c r="H328" i="1"/>
  <c r="K327" i="1"/>
  <c r="M327" i="1" s="1"/>
  <c r="H327" i="1"/>
  <c r="K326" i="1"/>
  <c r="M326" i="1" s="1"/>
  <c r="H326" i="1"/>
  <c r="K325" i="1"/>
  <c r="M325" i="1" s="1"/>
  <c r="H325" i="1"/>
  <c r="K324" i="1"/>
  <c r="M324" i="1" s="1"/>
  <c r="H324" i="1"/>
  <c r="K322" i="1"/>
  <c r="M322" i="1" s="1"/>
  <c r="H322" i="1"/>
  <c r="K321" i="1"/>
  <c r="M321" i="1" s="1"/>
  <c r="H321" i="1"/>
  <c r="K320" i="1"/>
  <c r="M320" i="1" s="1"/>
  <c r="H320" i="1"/>
  <c r="K319" i="1"/>
  <c r="M319" i="1" s="1"/>
  <c r="H319" i="1"/>
  <c r="K318" i="1"/>
  <c r="M318" i="1" s="1"/>
  <c r="H318" i="1"/>
  <c r="K315" i="1"/>
  <c r="M315" i="1" s="1"/>
  <c r="H315" i="1"/>
  <c r="K314" i="1"/>
  <c r="M314" i="1" s="1"/>
  <c r="H314" i="1"/>
  <c r="K312" i="1"/>
  <c r="M312" i="1" s="1"/>
  <c r="H312" i="1"/>
  <c r="K311" i="1"/>
  <c r="M311" i="1" s="1"/>
  <c r="H311" i="1"/>
  <c r="K310" i="1"/>
  <c r="M310" i="1" s="1"/>
  <c r="H310" i="1"/>
  <c r="K309" i="1"/>
  <c r="M309" i="1" s="1"/>
  <c r="H309" i="1"/>
  <c r="K308" i="1"/>
  <c r="M308" i="1" s="1"/>
  <c r="H308" i="1"/>
  <c r="K307" i="1"/>
  <c r="M307" i="1" s="1"/>
  <c r="H307" i="1"/>
  <c r="K306" i="1"/>
  <c r="M306" i="1" s="1"/>
  <c r="H306" i="1"/>
  <c r="K305" i="1"/>
  <c r="M305" i="1" s="1"/>
  <c r="H305" i="1"/>
  <c r="K304" i="1"/>
  <c r="M304" i="1" s="1"/>
  <c r="H304" i="1"/>
  <c r="K303" i="1"/>
  <c r="M303" i="1" s="1"/>
  <c r="H303" i="1"/>
  <c r="K302" i="1"/>
  <c r="M302" i="1" s="1"/>
  <c r="H302" i="1"/>
  <c r="K301" i="1"/>
  <c r="M301" i="1" s="1"/>
  <c r="H301" i="1"/>
  <c r="K300" i="1"/>
  <c r="M300" i="1" s="1"/>
  <c r="H300" i="1"/>
  <c r="K299" i="1"/>
  <c r="M299" i="1" s="1"/>
  <c r="H299" i="1"/>
  <c r="K298" i="1"/>
  <c r="M298" i="1" s="1"/>
  <c r="H298" i="1"/>
  <c r="K297" i="1"/>
  <c r="M297" i="1" s="1"/>
  <c r="H297" i="1"/>
  <c r="K296" i="1"/>
  <c r="M296" i="1" s="1"/>
  <c r="H296" i="1"/>
  <c r="K295" i="1"/>
  <c r="M295" i="1" s="1"/>
  <c r="H295" i="1"/>
  <c r="K294" i="1"/>
  <c r="M294" i="1" s="1"/>
  <c r="H294" i="1"/>
  <c r="K293" i="1"/>
  <c r="M293" i="1" s="1"/>
  <c r="H293" i="1"/>
  <c r="K292" i="1"/>
  <c r="M292" i="1" s="1"/>
  <c r="H292" i="1"/>
  <c r="K291" i="1"/>
  <c r="M291" i="1" s="1"/>
  <c r="H291" i="1"/>
  <c r="K290" i="1"/>
  <c r="M290" i="1" s="1"/>
  <c r="H290" i="1"/>
  <c r="K289" i="1"/>
  <c r="M289" i="1" s="1"/>
  <c r="H289" i="1"/>
  <c r="K288" i="1"/>
  <c r="M288" i="1" s="1"/>
  <c r="H288" i="1"/>
  <c r="K287" i="1"/>
  <c r="M287" i="1" s="1"/>
  <c r="H287" i="1"/>
  <c r="K286" i="1"/>
  <c r="M286" i="1" s="1"/>
  <c r="H286" i="1"/>
  <c r="K285" i="1"/>
  <c r="M285" i="1" s="1"/>
  <c r="H285" i="1"/>
  <c r="K284" i="1"/>
  <c r="M284" i="1" s="1"/>
  <c r="H284" i="1"/>
  <c r="K283" i="1"/>
  <c r="M283" i="1" s="1"/>
  <c r="H283" i="1"/>
  <c r="K282" i="1"/>
  <c r="M282" i="1" s="1"/>
  <c r="H282" i="1"/>
  <c r="K281" i="1"/>
  <c r="M281" i="1" s="1"/>
  <c r="H281" i="1"/>
  <c r="K280" i="1"/>
  <c r="M280" i="1" s="1"/>
  <c r="H280" i="1"/>
  <c r="K279" i="1"/>
  <c r="M279" i="1" s="1"/>
  <c r="H279" i="1"/>
  <c r="K278" i="1"/>
  <c r="M278" i="1" s="1"/>
  <c r="H278" i="1"/>
  <c r="K277" i="1"/>
  <c r="M277" i="1" s="1"/>
  <c r="H277" i="1"/>
  <c r="K276" i="1"/>
  <c r="M276" i="1" s="1"/>
  <c r="H276" i="1"/>
  <c r="K275" i="1"/>
  <c r="M275" i="1" s="1"/>
  <c r="H275" i="1"/>
  <c r="K274" i="1"/>
  <c r="M274" i="1" s="1"/>
  <c r="H274" i="1"/>
  <c r="K273" i="1"/>
  <c r="M273" i="1" s="1"/>
  <c r="H273" i="1"/>
  <c r="K272" i="1"/>
  <c r="M272" i="1" s="1"/>
  <c r="H272" i="1"/>
  <c r="K270" i="1"/>
  <c r="M270" i="1" s="1"/>
  <c r="H270" i="1"/>
  <c r="K268" i="1"/>
  <c r="M268" i="1" s="1"/>
  <c r="H268" i="1"/>
  <c r="K266" i="1"/>
  <c r="M266" i="1" s="1"/>
  <c r="H266" i="1"/>
  <c r="K263" i="1"/>
  <c r="M263" i="1" s="1"/>
  <c r="H263" i="1"/>
  <c r="K261" i="1"/>
  <c r="M261" i="1" s="1"/>
  <c r="H261" i="1"/>
  <c r="K260" i="1"/>
  <c r="M260" i="1" s="1"/>
  <c r="H260" i="1"/>
  <c r="K258" i="1"/>
  <c r="M258" i="1" s="1"/>
  <c r="H258" i="1"/>
  <c r="K257" i="1"/>
  <c r="M257" i="1" s="1"/>
  <c r="H257" i="1"/>
  <c r="K255" i="1"/>
  <c r="M255" i="1" s="1"/>
  <c r="H255" i="1"/>
  <c r="K254" i="1"/>
  <c r="M254" i="1" s="1"/>
  <c r="H254" i="1"/>
  <c r="K251" i="1"/>
  <c r="M251" i="1" s="1"/>
  <c r="H251" i="1"/>
  <c r="K250" i="1"/>
  <c r="M250" i="1" s="1"/>
  <c r="H250" i="1"/>
  <c r="K248" i="1"/>
  <c r="M248" i="1" s="1"/>
  <c r="H248" i="1"/>
  <c r="K247" i="1"/>
  <c r="M247" i="1" s="1"/>
  <c r="H247" i="1"/>
  <c r="K655" i="1"/>
  <c r="M655" i="1" s="1"/>
  <c r="H655" i="1"/>
  <c r="K653" i="1"/>
  <c r="M653" i="1" s="1"/>
  <c r="H653" i="1"/>
  <c r="K645" i="1"/>
  <c r="M645" i="1" s="1"/>
  <c r="H645" i="1"/>
  <c r="K639" i="1"/>
  <c r="M639" i="1" s="1"/>
  <c r="H639" i="1"/>
  <c r="K637" i="1"/>
  <c r="M637" i="1" s="1"/>
  <c r="H637" i="1"/>
  <c r="K629" i="1"/>
  <c r="M629" i="1" s="1"/>
  <c r="H629" i="1"/>
  <c r="K628" i="1"/>
  <c r="M628" i="1" s="1"/>
  <c r="H628" i="1"/>
  <c r="K627" i="1"/>
  <c r="M627" i="1" s="1"/>
  <c r="H627" i="1"/>
  <c r="K650" i="1"/>
  <c r="M650" i="1" s="1"/>
  <c r="H650" i="1"/>
  <c r="K648" i="1"/>
  <c r="M648" i="1" s="1"/>
  <c r="H648" i="1"/>
  <c r="K642" i="1"/>
  <c r="M642" i="1" s="1"/>
  <c r="H642" i="1"/>
  <c r="K634" i="1"/>
  <c r="M634" i="1" s="1"/>
  <c r="H634" i="1"/>
  <c r="K633" i="1"/>
  <c r="M633" i="1" s="1"/>
  <c r="H633" i="1"/>
  <c r="K632" i="1"/>
  <c r="M632" i="1" s="1"/>
  <c r="H632" i="1"/>
  <c r="K185" i="1"/>
  <c r="M185" i="1" s="1"/>
  <c r="H185" i="1"/>
  <c r="K184" i="1"/>
  <c r="M184" i="1" s="1"/>
  <c r="H184" i="1"/>
  <c r="K183" i="1"/>
  <c r="M183" i="1" s="1"/>
  <c r="H183" i="1"/>
  <c r="K182" i="1"/>
  <c r="M182" i="1" s="1"/>
  <c r="H182" i="1"/>
  <c r="K181" i="1"/>
  <c r="M181" i="1" s="1"/>
  <c r="H181" i="1"/>
  <c r="K180" i="1"/>
  <c r="M180" i="1" s="1"/>
  <c r="H180" i="1"/>
  <c r="K179" i="1"/>
  <c r="M179" i="1" s="1"/>
  <c r="H179" i="1"/>
  <c r="K178" i="1"/>
  <c r="M178" i="1" s="1"/>
  <c r="H178" i="1"/>
  <c r="K177" i="1"/>
  <c r="M177" i="1" s="1"/>
  <c r="H177" i="1"/>
  <c r="K176" i="1"/>
  <c r="M176" i="1" s="1"/>
  <c r="H176" i="1"/>
  <c r="K175" i="1"/>
  <c r="M175" i="1" s="1"/>
  <c r="H175" i="1"/>
  <c r="K174" i="1"/>
  <c r="M174" i="1" s="1"/>
  <c r="H174" i="1"/>
  <c r="K173" i="1"/>
  <c r="M173" i="1" s="1"/>
  <c r="H173" i="1"/>
  <c r="K172" i="1"/>
  <c r="M172" i="1" s="1"/>
  <c r="H172" i="1"/>
  <c r="K171" i="1"/>
  <c r="M171" i="1" s="1"/>
  <c r="H171" i="1"/>
  <c r="K170" i="1"/>
  <c r="M170" i="1" s="1"/>
  <c r="H170" i="1"/>
  <c r="K169" i="1"/>
  <c r="M169" i="1" s="1"/>
  <c r="H169" i="1"/>
  <c r="K168" i="1"/>
  <c r="M168" i="1" s="1"/>
  <c r="H168" i="1"/>
  <c r="K52" i="1"/>
  <c r="M52" i="1" s="1"/>
  <c r="H52" i="1"/>
  <c r="K51" i="1"/>
  <c r="M51" i="1" s="1"/>
  <c r="H51" i="1"/>
  <c r="K50" i="1"/>
  <c r="M50" i="1" s="1"/>
  <c r="H50" i="1"/>
  <c r="K49" i="1"/>
  <c r="M49" i="1" s="1"/>
  <c r="H49" i="1"/>
  <c r="K491" i="1"/>
  <c r="M491" i="1" s="1"/>
  <c r="H491" i="1"/>
  <c r="F498" i="1"/>
  <c r="H498" i="1" s="1"/>
  <c r="K505" i="1"/>
  <c r="M505" i="1" s="1"/>
  <c r="H505" i="1"/>
  <c r="F521" i="1"/>
  <c r="H521" i="1" s="1"/>
  <c r="F576" i="1"/>
  <c r="F575" i="1"/>
  <c r="K561" i="1"/>
  <c r="M561" i="1" s="1"/>
  <c r="H561" i="1"/>
  <c r="F563" i="1"/>
  <c r="K468" i="1"/>
  <c r="M468" i="1" s="1"/>
  <c r="H468" i="1"/>
  <c r="K467" i="1"/>
  <c r="M467" i="1" s="1"/>
  <c r="H467" i="1"/>
  <c r="K466" i="1"/>
  <c r="M466" i="1" s="1"/>
  <c r="H466" i="1"/>
  <c r="K471" i="1"/>
  <c r="M471" i="1" s="1"/>
  <c r="H471" i="1"/>
  <c r="K470" i="1"/>
  <c r="M470" i="1" s="1"/>
  <c r="H470" i="1"/>
  <c r="K469" i="1"/>
  <c r="M469" i="1" s="1"/>
  <c r="H469" i="1"/>
  <c r="K465" i="1"/>
  <c r="M465" i="1" s="1"/>
  <c r="H465" i="1"/>
  <c r="K464" i="1"/>
  <c r="M464" i="1" s="1"/>
  <c r="H464" i="1"/>
  <c r="F475" i="1"/>
  <c r="H475" i="1" s="1"/>
  <c r="F551" i="1"/>
  <c r="F550" i="1"/>
  <c r="K539" i="1"/>
  <c r="M539" i="1" s="1"/>
  <c r="F539" i="1"/>
  <c r="H539" i="1" s="1"/>
  <c r="F538" i="1"/>
  <c r="F535" i="1"/>
  <c r="F517" i="1"/>
  <c r="F516" i="1"/>
  <c r="K433" i="1"/>
  <c r="M433" i="1" s="1"/>
  <c r="H433" i="1"/>
  <c r="K432" i="1"/>
  <c r="M432" i="1" s="1"/>
  <c r="H432" i="1"/>
  <c r="K431" i="1"/>
  <c r="M431" i="1" s="1"/>
  <c r="H431" i="1"/>
  <c r="K430" i="1"/>
  <c r="M430" i="1" s="1"/>
  <c r="H430" i="1"/>
  <c r="K429" i="1"/>
  <c r="M429" i="1" s="1"/>
  <c r="H429" i="1"/>
  <c r="K428" i="1"/>
  <c r="M428" i="1" s="1"/>
  <c r="H428" i="1"/>
  <c r="K427" i="1"/>
  <c r="M427" i="1" s="1"/>
  <c r="H427" i="1"/>
  <c r="K426" i="1"/>
  <c r="M426" i="1" s="1"/>
  <c r="H426" i="1"/>
  <c r="K425" i="1"/>
  <c r="M425" i="1" s="1"/>
  <c r="H425" i="1"/>
  <c r="K424" i="1"/>
  <c r="M424" i="1" s="1"/>
  <c r="H424" i="1"/>
  <c r="K423" i="1"/>
  <c r="M423" i="1" s="1"/>
  <c r="H423" i="1"/>
  <c r="K439" i="1"/>
  <c r="M439" i="1" s="1"/>
  <c r="H439" i="1"/>
  <c r="K438" i="1"/>
  <c r="M438" i="1" s="1"/>
  <c r="H438" i="1"/>
  <c r="K437" i="1"/>
  <c r="M437" i="1" s="1"/>
  <c r="H437" i="1"/>
  <c r="K436" i="1"/>
  <c r="M436" i="1" s="1"/>
  <c r="H436" i="1"/>
  <c r="K435" i="1"/>
  <c r="M435" i="1" s="1"/>
  <c r="H435" i="1"/>
  <c r="K434" i="1"/>
  <c r="M434" i="1" s="1"/>
  <c r="H434" i="1"/>
  <c r="K408" i="1"/>
  <c r="M408" i="1" s="1"/>
  <c r="H408" i="1"/>
  <c r="K407" i="1"/>
  <c r="M407" i="1" s="1"/>
  <c r="H407" i="1"/>
  <c r="K406" i="1"/>
  <c r="M406" i="1" s="1"/>
  <c r="H406" i="1"/>
  <c r="K405" i="1"/>
  <c r="M405" i="1" s="1"/>
  <c r="H405" i="1"/>
  <c r="K404" i="1"/>
  <c r="M404" i="1" s="1"/>
  <c r="H404" i="1"/>
  <c r="K403" i="1"/>
  <c r="M403" i="1" s="1"/>
  <c r="H403" i="1"/>
  <c r="K402" i="1"/>
  <c r="M402" i="1" s="1"/>
  <c r="H402" i="1"/>
  <c r="K414" i="1"/>
  <c r="M414" i="1" s="1"/>
  <c r="H414" i="1"/>
  <c r="K413" i="1"/>
  <c r="M413" i="1" s="1"/>
  <c r="H413" i="1"/>
  <c r="K412" i="1"/>
  <c r="M412" i="1" s="1"/>
  <c r="H412" i="1"/>
  <c r="K411" i="1"/>
  <c r="M411" i="1" s="1"/>
  <c r="H411" i="1"/>
  <c r="K410" i="1"/>
  <c r="M410" i="1" s="1"/>
  <c r="H410" i="1"/>
  <c r="K409" i="1"/>
  <c r="M409" i="1" s="1"/>
  <c r="H409" i="1"/>
  <c r="K420" i="1"/>
  <c r="M420" i="1" s="1"/>
  <c r="H420" i="1"/>
  <c r="K419" i="1"/>
  <c r="M419" i="1" s="1"/>
  <c r="H419" i="1"/>
  <c r="K418" i="1"/>
  <c r="M418" i="1" s="1"/>
  <c r="H418" i="1"/>
  <c r="K417" i="1"/>
  <c r="M417" i="1" s="1"/>
  <c r="H417" i="1"/>
  <c r="K416" i="1"/>
  <c r="M416" i="1" s="1"/>
  <c r="H416" i="1"/>
  <c r="K415" i="1"/>
  <c r="M415" i="1" s="1"/>
  <c r="H415" i="1"/>
  <c r="K421" i="1"/>
  <c r="M421" i="1" s="1"/>
  <c r="H421" i="1"/>
  <c r="B8" i="4"/>
  <c r="K595" i="1"/>
  <c r="M595" i="1" s="1"/>
  <c r="H595" i="1"/>
  <c r="K529" i="1"/>
  <c r="M529" i="1" s="1"/>
  <c r="H529" i="1"/>
  <c r="K553" i="1"/>
  <c r="M553" i="1" s="1"/>
  <c r="H553" i="1"/>
  <c r="K578" i="1"/>
  <c r="M578" i="1" s="1"/>
  <c r="H578" i="1"/>
  <c r="K522" i="1"/>
  <c r="M522" i="1" s="1"/>
  <c r="H522" i="1"/>
  <c r="K521" i="1"/>
  <c r="M521" i="1" s="1"/>
  <c r="K524" i="1"/>
  <c r="M524" i="1" s="1"/>
  <c r="H524" i="1"/>
  <c r="K523" i="1"/>
  <c r="M523" i="1" s="1"/>
  <c r="H523" i="1"/>
  <c r="K526" i="1"/>
  <c r="M526" i="1" s="1"/>
  <c r="H526" i="1"/>
  <c r="K525" i="1"/>
  <c r="M525" i="1" s="1"/>
  <c r="H525" i="1"/>
  <c r="K527" i="1"/>
  <c r="M527" i="1" s="1"/>
  <c r="H527" i="1"/>
  <c r="K501" i="1"/>
  <c r="M501" i="1" s="1"/>
  <c r="H501" i="1"/>
  <c r="K500" i="1"/>
  <c r="M500" i="1" s="1"/>
  <c r="H500" i="1"/>
  <c r="K499" i="1"/>
  <c r="M499" i="1" s="1"/>
  <c r="H499" i="1"/>
  <c r="K498" i="1"/>
  <c r="M498" i="1" s="1"/>
  <c r="K497" i="1"/>
  <c r="M497" i="1" s="1"/>
  <c r="H497" i="1"/>
  <c r="K496" i="1"/>
  <c r="M496" i="1" s="1"/>
  <c r="H496" i="1"/>
  <c r="K495" i="1"/>
  <c r="M495" i="1" s="1"/>
  <c r="H495" i="1"/>
  <c r="K494" i="1"/>
  <c r="M494" i="1" s="1"/>
  <c r="H494" i="1"/>
  <c r="K493" i="1"/>
  <c r="M493" i="1" s="1"/>
  <c r="H493" i="1"/>
  <c r="K492" i="1"/>
  <c r="M492" i="1" s="1"/>
  <c r="H492" i="1"/>
  <c r="K490" i="1"/>
  <c r="M490" i="1" s="1"/>
  <c r="H490" i="1"/>
  <c r="K489" i="1"/>
  <c r="M489" i="1" s="1"/>
  <c r="H489" i="1"/>
  <c r="K485" i="1"/>
  <c r="M485" i="1" s="1"/>
  <c r="H485" i="1"/>
  <c r="K478" i="1"/>
  <c r="M478" i="1" s="1"/>
  <c r="H478" i="1"/>
  <c r="K477" i="1"/>
  <c r="M477" i="1" s="1"/>
  <c r="H477" i="1"/>
  <c r="K476" i="1"/>
  <c r="M476" i="1" s="1"/>
  <c r="H476" i="1"/>
  <c r="K475" i="1"/>
  <c r="M475" i="1" s="1"/>
  <c r="K474" i="1"/>
  <c r="M474" i="1" s="1"/>
  <c r="H474" i="1"/>
  <c r="K473" i="1"/>
  <c r="M473" i="1" s="1"/>
  <c r="H473" i="1"/>
  <c r="K472" i="1"/>
  <c r="M472" i="1" s="1"/>
  <c r="H472" i="1"/>
  <c r="K459" i="1"/>
  <c r="M459" i="1" s="1"/>
  <c r="H459" i="1"/>
  <c r="K457" i="1"/>
  <c r="M457" i="1" s="1"/>
  <c r="H457" i="1"/>
  <c r="K450" i="1"/>
  <c r="M450" i="1" s="1"/>
  <c r="H450" i="1"/>
  <c r="K449" i="1"/>
  <c r="M449" i="1" s="1"/>
  <c r="H449" i="1"/>
  <c r="K448" i="1"/>
  <c r="M448" i="1" s="1"/>
  <c r="H448" i="1"/>
  <c r="K447" i="1"/>
  <c r="M447" i="1" s="1"/>
  <c r="H447" i="1"/>
  <c r="K623" i="1"/>
  <c r="M623" i="1" s="1"/>
  <c r="H623" i="1"/>
  <c r="K622" i="1"/>
  <c r="M622" i="1" s="1"/>
  <c r="H622" i="1"/>
  <c r="K617" i="1"/>
  <c r="M617" i="1" s="1"/>
  <c r="H617" i="1"/>
  <c r="K616" i="1"/>
  <c r="M616" i="1" s="1"/>
  <c r="H616" i="1"/>
  <c r="K619" i="1"/>
  <c r="M619" i="1" s="1"/>
  <c r="H619" i="1"/>
  <c r="K620" i="1"/>
  <c r="M620" i="1" s="1"/>
  <c r="H620" i="1"/>
  <c r="K621" i="1"/>
  <c r="M621" i="1" s="1"/>
  <c r="H621" i="1"/>
  <c r="K602" i="1"/>
  <c r="M602" i="1" s="1"/>
  <c r="H602" i="1"/>
  <c r="K601" i="1"/>
  <c r="M601" i="1" s="1"/>
  <c r="H601" i="1"/>
  <c r="K600" i="1"/>
  <c r="M600" i="1" s="1"/>
  <c r="H600" i="1"/>
  <c r="K599" i="1"/>
  <c r="M599" i="1" s="1"/>
  <c r="H599" i="1"/>
  <c r="K606" i="1"/>
  <c r="M606" i="1" s="1"/>
  <c r="H606" i="1"/>
  <c r="K605" i="1"/>
  <c r="M605" i="1" s="1"/>
  <c r="H605" i="1"/>
  <c r="K604" i="1"/>
  <c r="M604" i="1" s="1"/>
  <c r="H604" i="1"/>
  <c r="K603" i="1"/>
  <c r="M603" i="1" s="1"/>
  <c r="H603" i="1"/>
  <c r="K610" i="1"/>
  <c r="M610" i="1" s="1"/>
  <c r="H610" i="1"/>
  <c r="K609" i="1"/>
  <c r="M609" i="1" s="1"/>
  <c r="H609" i="1"/>
  <c r="K608" i="1"/>
  <c r="M608" i="1" s="1"/>
  <c r="H608" i="1"/>
  <c r="K607" i="1"/>
  <c r="M607" i="1" s="1"/>
  <c r="H607" i="1"/>
  <c r="K596" i="1"/>
  <c r="M596" i="1" s="1"/>
  <c r="H596" i="1"/>
  <c r="K594" i="1"/>
  <c r="M594" i="1" s="1"/>
  <c r="H594" i="1"/>
  <c r="K593" i="1"/>
  <c r="M593" i="1" s="1"/>
  <c r="H593" i="1"/>
  <c r="K590" i="1"/>
  <c r="M590" i="1" s="1"/>
  <c r="H590" i="1"/>
  <c r="K589" i="1"/>
  <c r="M589" i="1" s="1"/>
  <c r="H589" i="1"/>
  <c r="K587" i="1"/>
  <c r="M587" i="1" s="1"/>
  <c r="H587" i="1"/>
  <c r="K585" i="1"/>
  <c r="M585" i="1" s="1"/>
  <c r="H585" i="1"/>
  <c r="K584" i="1"/>
  <c r="M584" i="1" s="1"/>
  <c r="H584" i="1"/>
  <c r="H582" i="1"/>
  <c r="G582" i="1"/>
  <c r="B4" i="1"/>
  <c r="A15" i="1" l="1"/>
  <c r="A17" i="1" s="1"/>
  <c r="A16" i="1"/>
  <c r="N120" i="1"/>
  <c r="N112" i="1"/>
  <c r="N111" i="1"/>
  <c r="N110" i="1"/>
  <c r="N115" i="1"/>
  <c r="N23" i="1"/>
  <c r="N35" i="1"/>
  <c r="N33" i="1"/>
  <c r="A13" i="6"/>
  <c r="A14" i="6"/>
  <c r="A15" i="6"/>
  <c r="N356" i="1"/>
  <c r="N27" i="1"/>
  <c r="N25" i="1"/>
  <c r="N31" i="1"/>
  <c r="N303" i="1"/>
  <c r="N30" i="1"/>
  <c r="N282" i="1"/>
  <c r="N319" i="1"/>
  <c r="N24" i="1"/>
  <c r="N28" i="1"/>
  <c r="N32" i="1"/>
  <c r="N379" i="1"/>
  <c r="N312" i="1"/>
  <c r="N328" i="1"/>
  <c r="N336" i="1"/>
  <c r="N391" i="1"/>
  <c r="N347" i="1"/>
  <c r="N275" i="1"/>
  <c r="N287" i="1"/>
  <c r="N291" i="1"/>
  <c r="N295" i="1"/>
  <c r="N299" i="1"/>
  <c r="N322" i="1"/>
  <c r="N334" i="1"/>
  <c r="N254" i="1"/>
  <c r="N272" i="1"/>
  <c r="N288" i="1"/>
  <c r="N346" i="1"/>
  <c r="N279" i="1"/>
  <c r="N340" i="1"/>
  <c r="N364" i="1"/>
  <c r="N378" i="1"/>
  <c r="N384" i="1"/>
  <c r="N250" i="1"/>
  <c r="N263" i="1"/>
  <c r="N266" i="1"/>
  <c r="N320" i="1"/>
  <c r="N348" i="1"/>
  <c r="N360" i="1"/>
  <c r="N332" i="1"/>
  <c r="N344" i="1"/>
  <c r="N372" i="1"/>
  <c r="N376" i="1"/>
  <c r="N304" i="1"/>
  <c r="N327" i="1"/>
  <c r="N375" i="1"/>
  <c r="N387" i="1"/>
  <c r="N389" i="1"/>
  <c r="N396" i="1"/>
  <c r="N257" i="1"/>
  <c r="N280" i="1"/>
  <c r="N292" i="1"/>
  <c r="N307" i="1"/>
  <c r="N311" i="1"/>
  <c r="N315" i="1"/>
  <c r="N324" i="1"/>
  <c r="N351" i="1"/>
  <c r="N380" i="1"/>
  <c r="N382" i="1"/>
  <c r="N268" i="1"/>
  <c r="N300" i="1"/>
  <c r="N368" i="1"/>
  <c r="N308" i="1"/>
  <c r="N276" i="1"/>
  <c r="N284" i="1"/>
  <c r="N371" i="1"/>
  <c r="N248" i="1"/>
  <c r="N260" i="1"/>
  <c r="N367" i="1"/>
  <c r="N393" i="1"/>
  <c r="N255" i="1"/>
  <c r="N290" i="1"/>
  <c r="N326" i="1"/>
  <c r="N338" i="1"/>
  <c r="N343" i="1"/>
  <c r="N370" i="1"/>
  <c r="N383" i="1"/>
  <c r="N251" i="1"/>
  <c r="N283" i="1"/>
  <c r="N296" i="1"/>
  <c r="N298" i="1"/>
  <c r="N342" i="1"/>
  <c r="N354" i="1"/>
  <c r="N366" i="1"/>
  <c r="N390" i="1"/>
  <c r="N274" i="1"/>
  <c r="N306" i="1"/>
  <c r="N247" i="1"/>
  <c r="N277" i="1"/>
  <c r="N285" i="1"/>
  <c r="N293" i="1"/>
  <c r="N301" i="1"/>
  <c r="N309" i="1"/>
  <c r="N361" i="1"/>
  <c r="N373" i="1"/>
  <c r="N369" i="1"/>
  <c r="N385" i="1"/>
  <c r="N184" i="1"/>
  <c r="N258" i="1"/>
  <c r="N270" i="1"/>
  <c r="N273" i="1"/>
  <c r="N281" i="1"/>
  <c r="N289" i="1"/>
  <c r="N297" i="1"/>
  <c r="N305" i="1"/>
  <c r="N321" i="1"/>
  <c r="N337" i="1"/>
  <c r="N357" i="1"/>
  <c r="N365" i="1"/>
  <c r="N381" i="1"/>
  <c r="N634" i="1"/>
  <c r="N325" i="1"/>
  <c r="N341" i="1"/>
  <c r="N261" i="1"/>
  <c r="N278" i="1"/>
  <c r="N286" i="1"/>
  <c r="N294" i="1"/>
  <c r="N302" i="1"/>
  <c r="N310" i="1"/>
  <c r="N314" i="1"/>
  <c r="N318" i="1"/>
  <c r="N333" i="1"/>
  <c r="N345" i="1"/>
  <c r="N350" i="1"/>
  <c r="N353" i="1"/>
  <c r="N374" i="1"/>
  <c r="N377" i="1"/>
  <c r="N394" i="1"/>
  <c r="N633" i="1"/>
  <c r="N628" i="1"/>
  <c r="N637" i="1"/>
  <c r="N632" i="1"/>
  <c r="N648" i="1"/>
  <c r="N642" i="1"/>
  <c r="N627" i="1"/>
  <c r="N629" i="1"/>
  <c r="N653" i="1"/>
  <c r="N655" i="1"/>
  <c r="N645" i="1"/>
  <c r="N639" i="1"/>
  <c r="N650" i="1"/>
  <c r="N182" i="1"/>
  <c r="N181" i="1"/>
  <c r="N171" i="1"/>
  <c r="N177" i="1"/>
  <c r="N168" i="1"/>
  <c r="N175" i="1"/>
  <c r="N172" i="1"/>
  <c r="N176" i="1"/>
  <c r="N174" i="1"/>
  <c r="N179" i="1"/>
  <c r="N170" i="1"/>
  <c r="N178" i="1"/>
  <c r="N183" i="1"/>
  <c r="N169" i="1"/>
  <c r="N185" i="1"/>
  <c r="N173" i="1"/>
  <c r="N180" i="1"/>
  <c r="N51" i="1"/>
  <c r="N49" i="1"/>
  <c r="N50" i="1"/>
  <c r="N52" i="1"/>
  <c r="N469" i="1"/>
  <c r="N491" i="1"/>
  <c r="N505" i="1"/>
  <c r="N468" i="1"/>
  <c r="N561" i="1"/>
  <c r="N467" i="1"/>
  <c r="N464" i="1"/>
  <c r="N466" i="1"/>
  <c r="N470" i="1"/>
  <c r="N465" i="1"/>
  <c r="N471" i="1"/>
  <c r="N432" i="1"/>
  <c r="N425" i="1"/>
  <c r="N429" i="1"/>
  <c r="N539" i="1"/>
  <c r="N430" i="1"/>
  <c r="N436" i="1"/>
  <c r="N434" i="1"/>
  <c r="N438" i="1"/>
  <c r="N426" i="1"/>
  <c r="N423" i="1"/>
  <c r="N437" i="1"/>
  <c r="N427" i="1"/>
  <c r="N431" i="1"/>
  <c r="N424" i="1"/>
  <c r="N433" i="1"/>
  <c r="N428" i="1"/>
  <c r="N402" i="1"/>
  <c r="N439" i="1"/>
  <c r="N435" i="1"/>
  <c r="N418" i="1"/>
  <c r="N407" i="1"/>
  <c r="N405" i="1"/>
  <c r="N403" i="1"/>
  <c r="N413" i="1"/>
  <c r="N408" i="1"/>
  <c r="N420" i="1"/>
  <c r="N412" i="1"/>
  <c r="N406" i="1"/>
  <c r="N404" i="1"/>
  <c r="N410" i="1"/>
  <c r="N411" i="1"/>
  <c r="N414" i="1"/>
  <c r="N409" i="1"/>
  <c r="N415" i="1"/>
  <c r="N417" i="1"/>
  <c r="N421" i="1"/>
  <c r="N416" i="1"/>
  <c r="N419" i="1"/>
  <c r="N529" i="1"/>
  <c r="N553" i="1"/>
  <c r="N595" i="1"/>
  <c r="N521" i="1"/>
  <c r="N578" i="1"/>
  <c r="N524" i="1"/>
  <c r="N522" i="1"/>
  <c r="N523" i="1"/>
  <c r="N525" i="1"/>
  <c r="N526" i="1"/>
  <c r="N527" i="1"/>
  <c r="N493" i="1"/>
  <c r="N496" i="1"/>
  <c r="N498" i="1"/>
  <c r="N497" i="1"/>
  <c r="N501" i="1"/>
  <c r="N475" i="1"/>
  <c r="N490" i="1"/>
  <c r="N500" i="1"/>
  <c r="N489" i="1"/>
  <c r="N495" i="1"/>
  <c r="N492" i="1"/>
  <c r="N494" i="1"/>
  <c r="N499" i="1"/>
  <c r="N485" i="1"/>
  <c r="N474" i="1"/>
  <c r="N472" i="1"/>
  <c r="N476" i="1"/>
  <c r="N473" i="1"/>
  <c r="N477" i="1"/>
  <c r="N478" i="1"/>
  <c r="N447" i="1"/>
  <c r="N457" i="1"/>
  <c r="N450" i="1"/>
  <c r="N459" i="1"/>
  <c r="N449" i="1"/>
  <c r="N622" i="1"/>
  <c r="N448" i="1"/>
  <c r="N623" i="1"/>
  <c r="N616" i="1"/>
  <c r="N617" i="1"/>
  <c r="N619" i="1"/>
  <c r="N621" i="1"/>
  <c r="N620" i="1"/>
  <c r="N603" i="1"/>
  <c r="N599" i="1"/>
  <c r="N601" i="1"/>
  <c r="N609" i="1"/>
  <c r="N605" i="1"/>
  <c r="N604" i="1"/>
  <c r="N607" i="1"/>
  <c r="N600" i="1"/>
  <c r="N602" i="1"/>
  <c r="N606" i="1"/>
  <c r="N608" i="1"/>
  <c r="N610" i="1"/>
  <c r="N584" i="1"/>
  <c r="N594" i="1"/>
  <c r="N593" i="1"/>
  <c r="N589" i="1"/>
  <c r="N585" i="1"/>
  <c r="N590" i="1"/>
  <c r="N596" i="1"/>
  <c r="N587" i="1"/>
  <c r="A18" i="1" l="1"/>
  <c r="A16" i="6"/>
  <c r="A17" i="6"/>
  <c r="C13" i="4"/>
  <c r="C15" i="4"/>
  <c r="A657" i="1"/>
  <c r="A656" i="1"/>
  <c r="K625" i="1"/>
  <c r="M625" i="1" s="1"/>
  <c r="H625" i="1"/>
  <c r="K613" i="1"/>
  <c r="M613" i="1" s="1"/>
  <c r="H613" i="1"/>
  <c r="K612" i="1"/>
  <c r="M612" i="1" s="1"/>
  <c r="H612" i="1"/>
  <c r="K611" i="1"/>
  <c r="M611" i="1" s="1"/>
  <c r="H611" i="1"/>
  <c r="K576" i="1"/>
  <c r="M576" i="1" s="1"/>
  <c r="H576" i="1"/>
  <c r="K575" i="1"/>
  <c r="M575" i="1" s="1"/>
  <c r="H575" i="1"/>
  <c r="K573" i="1"/>
  <c r="M573" i="1" s="1"/>
  <c r="H573" i="1"/>
  <c r="K572" i="1"/>
  <c r="M572" i="1" s="1"/>
  <c r="H572" i="1"/>
  <c r="K571" i="1"/>
  <c r="M571" i="1" s="1"/>
  <c r="H571" i="1"/>
  <c r="K570" i="1"/>
  <c r="M570" i="1" s="1"/>
  <c r="H570" i="1"/>
  <c r="K569" i="1"/>
  <c r="M569" i="1" s="1"/>
  <c r="H569" i="1"/>
  <c r="K568" i="1"/>
  <c r="M568" i="1" s="1"/>
  <c r="H568" i="1"/>
  <c r="K567" i="1"/>
  <c r="M567" i="1" s="1"/>
  <c r="H567" i="1"/>
  <c r="K566" i="1"/>
  <c r="M566" i="1" s="1"/>
  <c r="H566" i="1"/>
  <c r="K565" i="1"/>
  <c r="M565" i="1" s="1"/>
  <c r="H565" i="1"/>
  <c r="K564" i="1"/>
  <c r="M564" i="1" s="1"/>
  <c r="H564" i="1"/>
  <c r="K563" i="1"/>
  <c r="M563" i="1" s="1"/>
  <c r="H563" i="1"/>
  <c r="K562" i="1"/>
  <c r="M562" i="1" s="1"/>
  <c r="H562" i="1"/>
  <c r="K560" i="1"/>
  <c r="M560" i="1" s="1"/>
  <c r="H560" i="1"/>
  <c r="K559" i="1"/>
  <c r="M559" i="1" s="1"/>
  <c r="H559" i="1"/>
  <c r="K551" i="1"/>
  <c r="M551" i="1" s="1"/>
  <c r="H551" i="1"/>
  <c r="K550" i="1"/>
  <c r="M550" i="1" s="1"/>
  <c r="H550" i="1"/>
  <c r="K548" i="1"/>
  <c r="M548" i="1" s="1"/>
  <c r="H548" i="1"/>
  <c r="K545" i="1"/>
  <c r="M545" i="1" s="1"/>
  <c r="H545" i="1"/>
  <c r="K544" i="1"/>
  <c r="M544" i="1" s="1"/>
  <c r="H544" i="1"/>
  <c r="K541" i="1"/>
  <c r="M541" i="1" s="1"/>
  <c r="H541" i="1"/>
  <c r="K540" i="1"/>
  <c r="M540" i="1" s="1"/>
  <c r="H540" i="1"/>
  <c r="K538" i="1"/>
  <c r="M538" i="1" s="1"/>
  <c r="H538" i="1"/>
  <c r="K537" i="1"/>
  <c r="M537" i="1" s="1"/>
  <c r="H537" i="1"/>
  <c r="K536" i="1"/>
  <c r="M536" i="1" s="1"/>
  <c r="H536" i="1"/>
  <c r="K535" i="1"/>
  <c r="M535" i="1" s="1"/>
  <c r="H535" i="1"/>
  <c r="K519" i="1"/>
  <c r="M519" i="1" s="1"/>
  <c r="H519" i="1"/>
  <c r="K518" i="1"/>
  <c r="M518" i="1" s="1"/>
  <c r="H518" i="1"/>
  <c r="K517" i="1"/>
  <c r="M517" i="1" s="1"/>
  <c r="H517" i="1"/>
  <c r="K516" i="1"/>
  <c r="M516" i="1" s="1"/>
  <c r="H516" i="1"/>
  <c r="K514" i="1"/>
  <c r="M514" i="1" s="1"/>
  <c r="H514" i="1"/>
  <c r="K513" i="1"/>
  <c r="M513" i="1" s="1"/>
  <c r="H513" i="1"/>
  <c r="K512" i="1"/>
  <c r="M512" i="1" s="1"/>
  <c r="H512" i="1"/>
  <c r="K511" i="1"/>
  <c r="M511" i="1" s="1"/>
  <c r="H511" i="1"/>
  <c r="K510" i="1"/>
  <c r="M510" i="1" s="1"/>
  <c r="H510" i="1"/>
  <c r="K509" i="1"/>
  <c r="M509" i="1" s="1"/>
  <c r="H509" i="1"/>
  <c r="K508" i="1"/>
  <c r="M508" i="1" s="1"/>
  <c r="H508" i="1"/>
  <c r="K507" i="1"/>
  <c r="M507" i="1" s="1"/>
  <c r="H507" i="1"/>
  <c r="K506" i="1"/>
  <c r="M506" i="1" s="1"/>
  <c r="H506" i="1"/>
  <c r="K504" i="1"/>
  <c r="M504" i="1" s="1"/>
  <c r="H504" i="1"/>
  <c r="K503" i="1"/>
  <c r="M503" i="1" s="1"/>
  <c r="H503" i="1"/>
  <c r="K502" i="1"/>
  <c r="M502" i="1" s="1"/>
  <c r="H502" i="1"/>
  <c r="K486" i="1"/>
  <c r="M486" i="1" s="1"/>
  <c r="H486" i="1"/>
  <c r="K484" i="1"/>
  <c r="M484" i="1" s="1"/>
  <c r="H484" i="1"/>
  <c r="K483" i="1"/>
  <c r="M483" i="1" s="1"/>
  <c r="H483" i="1"/>
  <c r="K482" i="1"/>
  <c r="M482" i="1" s="1"/>
  <c r="H482" i="1"/>
  <c r="K481" i="1"/>
  <c r="M481" i="1" s="1"/>
  <c r="H481" i="1"/>
  <c r="K480" i="1"/>
  <c r="M480" i="1" s="1"/>
  <c r="H480" i="1"/>
  <c r="K479" i="1"/>
  <c r="M479" i="1" s="1"/>
  <c r="H479" i="1"/>
  <c r="K461" i="1"/>
  <c r="M461" i="1" s="1"/>
  <c r="H461" i="1"/>
  <c r="K460" i="1"/>
  <c r="M460" i="1" s="1"/>
  <c r="H460" i="1"/>
  <c r="K458" i="1"/>
  <c r="M458" i="1" s="1"/>
  <c r="H458" i="1"/>
  <c r="K456" i="1"/>
  <c r="M456" i="1" s="1"/>
  <c r="H456" i="1"/>
  <c r="K454" i="1"/>
  <c r="M454" i="1" s="1"/>
  <c r="H454" i="1"/>
  <c r="K453" i="1"/>
  <c r="M453" i="1" s="1"/>
  <c r="H453" i="1"/>
  <c r="K452" i="1"/>
  <c r="M452" i="1" s="1"/>
  <c r="H452" i="1"/>
  <c r="K451" i="1"/>
  <c r="M451" i="1" s="1"/>
  <c r="H451" i="1"/>
  <c r="K445" i="1"/>
  <c r="M445" i="1" s="1"/>
  <c r="H445" i="1"/>
  <c r="K443" i="1"/>
  <c r="M443" i="1" s="1"/>
  <c r="H443" i="1"/>
  <c r="K442" i="1"/>
  <c r="M442" i="1" s="1"/>
  <c r="H442" i="1"/>
  <c r="K441" i="1"/>
  <c r="M441" i="1" s="1"/>
  <c r="H441" i="1"/>
  <c r="K440" i="1"/>
  <c r="M440" i="1" s="1"/>
  <c r="H440" i="1"/>
  <c r="H400" i="1"/>
  <c r="G400" i="1"/>
  <c r="N9" i="1"/>
  <c r="A23" i="1" l="1"/>
  <c r="A18" i="6"/>
  <c r="N452" i="1"/>
  <c r="N458" i="1"/>
  <c r="N481" i="1"/>
  <c r="N482" i="1"/>
  <c r="N507" i="1"/>
  <c r="N560" i="1"/>
  <c r="N484" i="1"/>
  <c r="N540" i="1"/>
  <c r="N576" i="1"/>
  <c r="N442" i="1"/>
  <c r="N538" i="1"/>
  <c r="N575" i="1"/>
  <c r="N548" i="1"/>
  <c r="N566" i="1"/>
  <c r="N502" i="1"/>
  <c r="N535" i="1"/>
  <c r="N550" i="1"/>
  <c r="N565" i="1"/>
  <c r="N572" i="1"/>
  <c r="N517" i="1"/>
  <c r="N569" i="1"/>
  <c r="N451" i="1"/>
  <c r="N456" i="1"/>
  <c r="N511" i="1"/>
  <c r="N573" i="1"/>
  <c r="N443" i="1"/>
  <c r="N445" i="1"/>
  <c r="N461" i="1"/>
  <c r="N562" i="1"/>
  <c r="N441" i="1"/>
  <c r="N480" i="1"/>
  <c r="N486" i="1"/>
  <c r="N541" i="1"/>
  <c r="N613" i="1"/>
  <c r="N453" i="1"/>
  <c r="N460" i="1"/>
  <c r="N519" i="1"/>
  <c r="N536" i="1"/>
  <c r="N559" i="1"/>
  <c r="N570" i="1"/>
  <c r="N625" i="1"/>
  <c r="B6" i="4"/>
  <c r="N440" i="1"/>
  <c r="N454" i="1"/>
  <c r="N479" i="1"/>
  <c r="N504" i="1"/>
  <c r="N509" i="1"/>
  <c r="N513" i="1"/>
  <c r="N518" i="1"/>
  <c r="N503" i="1"/>
  <c r="N508" i="1"/>
  <c r="N512" i="1"/>
  <c r="N516" i="1"/>
  <c r="N537" i="1"/>
  <c r="N483" i="1"/>
  <c r="N506" i="1"/>
  <c r="N510" i="1"/>
  <c r="N514" i="1"/>
  <c r="N564" i="1"/>
  <c r="N568" i="1"/>
  <c r="N612" i="1"/>
  <c r="N545" i="1"/>
  <c r="N611" i="1"/>
  <c r="N544" i="1"/>
  <c r="N551" i="1"/>
  <c r="N563" i="1"/>
  <c r="N567" i="1"/>
  <c r="N571" i="1"/>
  <c r="H18" i="1"/>
  <c r="N18" i="1" s="1"/>
  <c r="H17" i="1"/>
  <c r="N17" i="1" s="1"/>
  <c r="H16" i="1"/>
  <c r="N16" i="1" s="1"/>
  <c r="H15" i="1"/>
  <c r="N15" i="1" s="1"/>
  <c r="H14" i="1"/>
  <c r="N14" i="1" s="1"/>
  <c r="H13" i="1"/>
  <c r="N13" i="1" s="1"/>
  <c r="H12" i="1"/>
  <c r="N12" i="1" s="1"/>
  <c r="A12" i="1"/>
  <c r="A24" i="1" l="1"/>
  <c r="A19" i="6"/>
  <c r="A20" i="6"/>
  <c r="C17" i="4"/>
  <c r="D17" i="4" s="1"/>
  <c r="D13" i="4"/>
  <c r="A25" i="1" l="1"/>
  <c r="A21" i="6"/>
  <c r="A22" i="6"/>
  <c r="C19" i="4"/>
  <c r="D19" i="4" s="1"/>
  <c r="C18" i="4"/>
  <c r="D18" i="4" s="1"/>
  <c r="C16" i="4"/>
  <c r="D16" i="4" s="1"/>
  <c r="C12" i="4"/>
  <c r="K241" i="1"/>
  <c r="M241" i="1" s="1"/>
  <c r="H241" i="1"/>
  <c r="K239" i="1"/>
  <c r="M239" i="1" s="1"/>
  <c r="H239" i="1"/>
  <c r="K237" i="1"/>
  <c r="M237" i="1" s="1"/>
  <c r="H237" i="1"/>
  <c r="K235" i="1"/>
  <c r="M235" i="1" s="1"/>
  <c r="H235" i="1"/>
  <c r="K234" i="1"/>
  <c r="M234" i="1" s="1"/>
  <c r="H234" i="1"/>
  <c r="K233" i="1"/>
  <c r="M233" i="1" s="1"/>
  <c r="H233" i="1"/>
  <c r="K232" i="1"/>
  <c r="M232" i="1" s="1"/>
  <c r="H232" i="1"/>
  <c r="K231" i="1"/>
  <c r="M231" i="1" s="1"/>
  <c r="H231" i="1"/>
  <c r="K229" i="1"/>
  <c r="M229" i="1" s="1"/>
  <c r="H229" i="1"/>
  <c r="K227" i="1"/>
  <c r="M227" i="1" s="1"/>
  <c r="H227" i="1"/>
  <c r="K226" i="1"/>
  <c r="M226" i="1" s="1"/>
  <c r="H226" i="1"/>
  <c r="K225" i="1"/>
  <c r="M225" i="1" s="1"/>
  <c r="H225" i="1"/>
  <c r="K224" i="1"/>
  <c r="M224" i="1" s="1"/>
  <c r="H224" i="1"/>
  <c r="K223" i="1"/>
  <c r="M223" i="1" s="1"/>
  <c r="H223" i="1"/>
  <c r="K222" i="1"/>
  <c r="M222" i="1" s="1"/>
  <c r="H222" i="1"/>
  <c r="K221" i="1"/>
  <c r="M221" i="1" s="1"/>
  <c r="H221" i="1"/>
  <c r="K220" i="1"/>
  <c r="M220" i="1" s="1"/>
  <c r="H220" i="1"/>
  <c r="K217" i="1"/>
  <c r="M217" i="1" s="1"/>
  <c r="H217" i="1"/>
  <c r="K215" i="1"/>
  <c r="M215" i="1" s="1"/>
  <c r="H215" i="1"/>
  <c r="K213" i="1"/>
  <c r="M213" i="1" s="1"/>
  <c r="H213" i="1"/>
  <c r="K211" i="1"/>
  <c r="M211" i="1" s="1"/>
  <c r="H211" i="1"/>
  <c r="K210" i="1"/>
  <c r="M210" i="1" s="1"/>
  <c r="H210" i="1"/>
  <c r="K208" i="1"/>
  <c r="M208" i="1" s="1"/>
  <c r="H208" i="1"/>
  <c r="K206" i="1"/>
  <c r="M206" i="1" s="1"/>
  <c r="H206" i="1"/>
  <c r="K205" i="1"/>
  <c r="M205" i="1" s="1"/>
  <c r="H205" i="1"/>
  <c r="K203" i="1"/>
  <c r="M203" i="1" s="1"/>
  <c r="H203" i="1"/>
  <c r="K202" i="1"/>
  <c r="M202" i="1" s="1"/>
  <c r="H202" i="1"/>
  <c r="K201" i="1"/>
  <c r="M201" i="1" s="1"/>
  <c r="H201" i="1"/>
  <c r="K200" i="1"/>
  <c r="M200" i="1" s="1"/>
  <c r="H200" i="1"/>
  <c r="K199" i="1"/>
  <c r="M199" i="1" s="1"/>
  <c r="H199" i="1"/>
  <c r="K198" i="1"/>
  <c r="M198" i="1" s="1"/>
  <c r="H198" i="1"/>
  <c r="K197" i="1"/>
  <c r="M197" i="1" s="1"/>
  <c r="H197" i="1"/>
  <c r="K196" i="1"/>
  <c r="M196" i="1" s="1"/>
  <c r="H196" i="1"/>
  <c r="K195" i="1"/>
  <c r="M195" i="1" s="1"/>
  <c r="H195" i="1"/>
  <c r="K194" i="1"/>
  <c r="M194" i="1" s="1"/>
  <c r="H194" i="1"/>
  <c r="K193" i="1"/>
  <c r="M193" i="1" s="1"/>
  <c r="H193" i="1"/>
  <c r="K192" i="1"/>
  <c r="M192" i="1" s="1"/>
  <c r="H192" i="1"/>
  <c r="K191" i="1"/>
  <c r="M191" i="1" s="1"/>
  <c r="H191" i="1"/>
  <c r="K189" i="1"/>
  <c r="M189" i="1" s="1"/>
  <c r="H189" i="1"/>
  <c r="K188" i="1"/>
  <c r="M188" i="1" s="1"/>
  <c r="H188" i="1"/>
  <c r="K187" i="1"/>
  <c r="M187" i="1" s="1"/>
  <c r="H187" i="1"/>
  <c r="K167" i="1"/>
  <c r="M167" i="1" s="1"/>
  <c r="H167" i="1"/>
  <c r="K165" i="1"/>
  <c r="M165" i="1" s="1"/>
  <c r="H165" i="1"/>
  <c r="K158" i="1"/>
  <c r="M158" i="1" s="1"/>
  <c r="H158" i="1"/>
  <c r="K161" i="1"/>
  <c r="M161" i="1" s="1"/>
  <c r="H161" i="1"/>
  <c r="K160" i="1"/>
  <c r="M160" i="1" s="1"/>
  <c r="H160" i="1"/>
  <c r="K159" i="1"/>
  <c r="M159" i="1" s="1"/>
  <c r="H159" i="1"/>
  <c r="K162" i="1"/>
  <c r="M162" i="1" s="1"/>
  <c r="H162" i="1"/>
  <c r="K155" i="1"/>
  <c r="M155" i="1" s="1"/>
  <c r="H155" i="1"/>
  <c r="K152" i="1"/>
  <c r="M152" i="1" s="1"/>
  <c r="H152" i="1"/>
  <c r="K149" i="1"/>
  <c r="M149" i="1" s="1"/>
  <c r="H149" i="1"/>
  <c r="K146" i="1"/>
  <c r="M146" i="1" s="1"/>
  <c r="H146" i="1"/>
  <c r="K145" i="1"/>
  <c r="M145" i="1" s="1"/>
  <c r="H145" i="1"/>
  <c r="K142" i="1"/>
  <c r="M142" i="1" s="1"/>
  <c r="H142" i="1"/>
  <c r="K139" i="1"/>
  <c r="M139" i="1" s="1"/>
  <c r="H139" i="1"/>
  <c r="K138" i="1"/>
  <c r="M138" i="1" s="1"/>
  <c r="H138" i="1"/>
  <c r="K137" i="1"/>
  <c r="M137" i="1" s="1"/>
  <c r="H137" i="1"/>
  <c r="K136" i="1"/>
  <c r="M136" i="1" s="1"/>
  <c r="H136" i="1"/>
  <c r="K133" i="1"/>
  <c r="M133" i="1" s="1"/>
  <c r="H133" i="1"/>
  <c r="K130" i="1"/>
  <c r="M130" i="1" s="1"/>
  <c r="H130" i="1"/>
  <c r="K129" i="1"/>
  <c r="M129" i="1" s="1"/>
  <c r="H129" i="1"/>
  <c r="K128" i="1"/>
  <c r="M128" i="1" s="1"/>
  <c r="H128" i="1"/>
  <c r="K127" i="1"/>
  <c r="M127" i="1" s="1"/>
  <c r="H127" i="1"/>
  <c r="K124" i="1"/>
  <c r="M124" i="1" s="1"/>
  <c r="H124" i="1"/>
  <c r="K121" i="1"/>
  <c r="M121" i="1" s="1"/>
  <c r="H121" i="1"/>
  <c r="K119" i="1"/>
  <c r="M119" i="1" s="1"/>
  <c r="H119" i="1"/>
  <c r="K118" i="1"/>
  <c r="M118" i="1" s="1"/>
  <c r="H118" i="1"/>
  <c r="K107" i="1"/>
  <c r="M107" i="1" s="1"/>
  <c r="H107" i="1"/>
  <c r="K104" i="1"/>
  <c r="M104" i="1" s="1"/>
  <c r="H104" i="1"/>
  <c r="K103" i="1"/>
  <c r="M103" i="1" s="1"/>
  <c r="H103" i="1"/>
  <c r="K102" i="1"/>
  <c r="M102" i="1" s="1"/>
  <c r="H102" i="1"/>
  <c r="K101" i="1"/>
  <c r="M101" i="1" s="1"/>
  <c r="H101" i="1"/>
  <c r="K100" i="1"/>
  <c r="M100" i="1" s="1"/>
  <c r="H100" i="1"/>
  <c r="K99" i="1"/>
  <c r="M99" i="1" s="1"/>
  <c r="H99" i="1"/>
  <c r="K96" i="1"/>
  <c r="M96" i="1" s="1"/>
  <c r="H96" i="1"/>
  <c r="K93" i="1"/>
  <c r="M93" i="1" s="1"/>
  <c r="H93" i="1"/>
  <c r="K92" i="1"/>
  <c r="M92" i="1" s="1"/>
  <c r="H92" i="1"/>
  <c r="K91" i="1"/>
  <c r="M91" i="1" s="1"/>
  <c r="H91" i="1"/>
  <c r="K89" i="1"/>
  <c r="M89" i="1" s="1"/>
  <c r="H89" i="1"/>
  <c r="K88" i="1"/>
  <c r="M88" i="1" s="1"/>
  <c r="H88" i="1"/>
  <c r="K87" i="1"/>
  <c r="M87" i="1" s="1"/>
  <c r="H87" i="1"/>
  <c r="K84" i="1"/>
  <c r="M84" i="1" s="1"/>
  <c r="H84" i="1"/>
  <c r="K81" i="1"/>
  <c r="M81" i="1" s="1"/>
  <c r="H81" i="1"/>
  <c r="K80" i="1"/>
  <c r="M80" i="1" s="1"/>
  <c r="H80" i="1"/>
  <c r="K79" i="1"/>
  <c r="M79" i="1" s="1"/>
  <c r="H79" i="1"/>
  <c r="K78" i="1"/>
  <c r="M78" i="1" s="1"/>
  <c r="H78" i="1"/>
  <c r="K77" i="1"/>
  <c r="M77" i="1" s="1"/>
  <c r="H77" i="1"/>
  <c r="K76" i="1"/>
  <c r="M76" i="1" s="1"/>
  <c r="H76" i="1"/>
  <c r="K74" i="1"/>
  <c r="M74" i="1" s="1"/>
  <c r="H74" i="1"/>
  <c r="K73" i="1"/>
  <c r="M73" i="1" s="1"/>
  <c r="H73" i="1"/>
  <c r="K72" i="1"/>
  <c r="M72" i="1" s="1"/>
  <c r="H72" i="1"/>
  <c r="K71" i="1"/>
  <c r="M71" i="1" s="1"/>
  <c r="H71" i="1"/>
  <c r="K70" i="1"/>
  <c r="M70" i="1" s="1"/>
  <c r="H70" i="1"/>
  <c r="K69" i="1"/>
  <c r="M69" i="1" s="1"/>
  <c r="H69" i="1"/>
  <c r="K66" i="1"/>
  <c r="M66" i="1" s="1"/>
  <c r="H66" i="1"/>
  <c r="K63" i="1"/>
  <c r="M63" i="1" s="1"/>
  <c r="H63" i="1"/>
  <c r="K62" i="1"/>
  <c r="M62" i="1" s="1"/>
  <c r="H62" i="1"/>
  <c r="K61" i="1"/>
  <c r="M61" i="1" s="1"/>
  <c r="H61" i="1"/>
  <c r="K60" i="1"/>
  <c r="M60" i="1" s="1"/>
  <c r="H60" i="1"/>
  <c r="K59" i="1"/>
  <c r="M59" i="1" s="1"/>
  <c r="H59" i="1"/>
  <c r="K58" i="1"/>
  <c r="M58" i="1" s="1"/>
  <c r="H58" i="1"/>
  <c r="K57" i="1"/>
  <c r="M57" i="1" s="1"/>
  <c r="H57" i="1"/>
  <c r="K55" i="1"/>
  <c r="M55" i="1" s="1"/>
  <c r="H55" i="1"/>
  <c r="K54" i="1"/>
  <c r="M54" i="1" s="1"/>
  <c r="H54" i="1"/>
  <c r="K53" i="1"/>
  <c r="M53" i="1" s="1"/>
  <c r="H53" i="1"/>
  <c r="K46" i="1"/>
  <c r="M46" i="1" s="1"/>
  <c r="H46" i="1"/>
  <c r="K43" i="1"/>
  <c r="M43" i="1" s="1"/>
  <c r="H43" i="1"/>
  <c r="K41" i="1"/>
  <c r="M41" i="1" s="1"/>
  <c r="H41" i="1"/>
  <c r="A27" i="1" l="1"/>
  <c r="A28" i="1"/>
  <c r="A23" i="6"/>
  <c r="A24" i="6"/>
  <c r="A25" i="6" s="1"/>
  <c r="N57" i="1"/>
  <c r="N102" i="1"/>
  <c r="N234" i="1"/>
  <c r="N213" i="1"/>
  <c r="N199" i="1"/>
  <c r="N87" i="1"/>
  <c r="N191" i="1"/>
  <c r="N195" i="1"/>
  <c r="N55" i="1"/>
  <c r="N133" i="1"/>
  <c r="N210" i="1"/>
  <c r="N208" i="1"/>
  <c r="N72" i="1"/>
  <c r="N81" i="1"/>
  <c r="N88" i="1"/>
  <c r="N93" i="1"/>
  <c r="N121" i="1"/>
  <c r="N222" i="1"/>
  <c r="N41" i="1"/>
  <c r="N59" i="1"/>
  <c r="N63" i="1"/>
  <c r="N129" i="1"/>
  <c r="N201" i="1"/>
  <c r="N239" i="1"/>
  <c r="N54" i="1"/>
  <c r="N84" i="1"/>
  <c r="N138" i="1"/>
  <c r="N139" i="1"/>
  <c r="N146" i="1"/>
  <c r="N152" i="1"/>
  <c r="N197" i="1"/>
  <c r="N203" i="1"/>
  <c r="N217" i="1"/>
  <c r="N221" i="1"/>
  <c r="N226" i="1"/>
  <c r="N231" i="1"/>
  <c r="N53" i="1"/>
  <c r="N43" i="1"/>
  <c r="N66" i="1"/>
  <c r="N78" i="1"/>
  <c r="N92" i="1"/>
  <c r="N46" i="1"/>
  <c r="N58" i="1"/>
  <c r="N60" i="1"/>
  <c r="N89" i="1"/>
  <c r="N91" i="1"/>
  <c r="N79" i="1"/>
  <c r="N118" i="1"/>
  <c r="N124" i="1"/>
  <c r="N142" i="1"/>
  <c r="N192" i="1"/>
  <c r="N206" i="1"/>
  <c r="N61" i="1"/>
  <c r="N71" i="1"/>
  <c r="N73" i="1"/>
  <c r="N74" i="1"/>
  <c r="N76" i="1"/>
  <c r="N101" i="1"/>
  <c r="N103" i="1"/>
  <c r="N104" i="1"/>
  <c r="N128" i="1"/>
  <c r="N69" i="1"/>
  <c r="N70" i="1"/>
  <c r="N96" i="1"/>
  <c r="N99" i="1"/>
  <c r="N100" i="1"/>
  <c r="N107" i="1"/>
  <c r="N127" i="1"/>
  <c r="N130" i="1"/>
  <c r="N149" i="1"/>
  <c r="N202" i="1"/>
  <c r="N155" i="1"/>
  <c r="N160" i="1"/>
  <c r="N161" i="1"/>
  <c r="N188" i="1"/>
  <c r="N193" i="1"/>
  <c r="N198" i="1"/>
  <c r="N211" i="1"/>
  <c r="N224" i="1"/>
  <c r="N229" i="1"/>
  <c r="N232" i="1"/>
  <c r="N241" i="1"/>
  <c r="N167" i="1"/>
  <c r="N196" i="1"/>
  <c r="N220" i="1"/>
  <c r="N227" i="1"/>
  <c r="N235" i="1"/>
  <c r="N158" i="1"/>
  <c r="N189" i="1"/>
  <c r="N194" i="1"/>
  <c r="N205" i="1"/>
  <c r="N215" i="1"/>
  <c r="N225" i="1"/>
  <c r="N233" i="1"/>
  <c r="N62" i="1"/>
  <c r="N77" i="1"/>
  <c r="N80" i="1"/>
  <c r="N119" i="1"/>
  <c r="N145" i="1"/>
  <c r="N162" i="1"/>
  <c r="N159" i="1"/>
  <c r="N136" i="1"/>
  <c r="N137" i="1"/>
  <c r="N223" i="1"/>
  <c r="N165" i="1"/>
  <c r="N187" i="1"/>
  <c r="N200" i="1"/>
  <c r="N237" i="1"/>
  <c r="A30" i="1" l="1"/>
  <c r="A26" i="6"/>
  <c r="A27" i="6" s="1"/>
  <c r="A28" i="6" s="1"/>
  <c r="A29" i="6" s="1"/>
  <c r="A30" i="6" s="1"/>
  <c r="A31" i="6" s="1"/>
  <c r="A31" i="1" l="1"/>
  <c r="C14" i="4"/>
  <c r="A32" i="6"/>
  <c r="A33" i="6" s="1"/>
  <c r="A34" i="6" s="1"/>
  <c r="A35" i="6" s="1"/>
  <c r="A36" i="6" s="1"/>
  <c r="A37" i="6" s="1"/>
  <c r="A38" i="6" s="1"/>
  <c r="A39" i="6" s="1"/>
  <c r="A40" i="6" s="1"/>
  <c r="A41" i="6" s="1"/>
  <c r="A42" i="6" s="1"/>
  <c r="A43" i="6" s="1"/>
  <c r="A44" i="6" s="1"/>
  <c r="A45" i="6" s="1"/>
  <c r="A46" i="6" s="1"/>
  <c r="A47" i="6" s="1"/>
  <c r="A48" i="6" s="1"/>
  <c r="A49" i="6"/>
  <c r="A50" i="6" s="1"/>
  <c r="A51" i="6" s="1"/>
  <c r="A52" i="6" s="1"/>
  <c r="A53" i="6" s="1"/>
  <c r="B4" i="4"/>
  <c r="B3" i="4"/>
  <c r="B2" i="4"/>
  <c r="A32" i="1" l="1"/>
  <c r="A33" i="1" s="1"/>
  <c r="A35" i="1" s="1"/>
  <c r="A41" i="1" s="1"/>
  <c r="A43" i="1" s="1"/>
  <c r="A46" i="1" s="1"/>
  <c r="A49" i="1" s="1"/>
  <c r="A50" i="1" s="1"/>
  <c r="A51" i="1" s="1"/>
  <c r="A52" i="1" s="1"/>
  <c r="A53" i="1" s="1"/>
  <c r="A54" i="1" s="1"/>
  <c r="A55" i="1" s="1"/>
  <c r="A57" i="1" s="1"/>
  <c r="A58" i="1" s="1"/>
  <c r="A59" i="1" s="1"/>
  <c r="A60" i="1" s="1"/>
  <c r="A61" i="1" s="1"/>
  <c r="A62" i="1" s="1"/>
  <c r="A63" i="1" s="1"/>
  <c r="A66" i="1" s="1"/>
  <c r="A69" i="1" s="1"/>
  <c r="A70" i="1" s="1"/>
  <c r="A71" i="1" s="1"/>
  <c r="A72" i="1" s="1"/>
  <c r="A73" i="1" s="1"/>
  <c r="A74" i="1" s="1"/>
  <c r="A76" i="1" s="1"/>
  <c r="A77" i="1" s="1"/>
  <c r="A78" i="1" s="1"/>
  <c r="A79" i="1" s="1"/>
  <c r="A80" i="1" s="1"/>
  <c r="A81" i="1" s="1"/>
  <c r="A84" i="1" s="1"/>
  <c r="A87" i="1" s="1"/>
  <c r="A88" i="1" s="1"/>
  <c r="A89" i="1" s="1"/>
  <c r="A91" i="1" s="1"/>
  <c r="A92" i="1" s="1"/>
  <c r="A93" i="1" s="1"/>
  <c r="A96" i="1" s="1"/>
  <c r="A99" i="1" s="1"/>
  <c r="A100" i="1" s="1"/>
  <c r="A101" i="1" s="1"/>
  <c r="A102" i="1" s="1"/>
  <c r="A103" i="1" s="1"/>
  <c r="A104" i="1" s="1"/>
  <c r="A107" i="1" s="1"/>
  <c r="A110" i="1" s="1"/>
  <c r="A111" i="1" s="1"/>
  <c r="A112" i="1" s="1"/>
  <c r="A115" i="1" s="1"/>
  <c r="A118" i="1" s="1"/>
  <c r="A119" i="1" s="1"/>
  <c r="A120" i="1" s="1"/>
  <c r="A121" i="1" s="1"/>
  <c r="A124" i="1" s="1"/>
  <c r="A127" i="1" s="1"/>
  <c r="A128" i="1" s="1"/>
  <c r="A129" i="1" s="1"/>
  <c r="A130" i="1" s="1"/>
  <c r="A133" i="1" s="1"/>
  <c r="A136" i="1" s="1"/>
  <c r="A137" i="1" s="1"/>
  <c r="A138" i="1" s="1"/>
  <c r="A139" i="1" s="1"/>
  <c r="A142" i="1" s="1"/>
  <c r="A145" i="1" s="1"/>
  <c r="A146" i="1" s="1"/>
  <c r="A149" i="1" s="1"/>
  <c r="A152" i="1" s="1"/>
  <c r="A155" i="1" s="1"/>
  <c r="A158" i="1" s="1"/>
  <c r="A159" i="1" s="1"/>
  <c r="A160" i="1" s="1"/>
  <c r="A161" i="1" s="1"/>
  <c r="A162" i="1" s="1"/>
  <c r="A165" i="1" s="1"/>
  <c r="A167" i="1" s="1"/>
  <c r="A168" i="1" s="1"/>
  <c r="A169" i="1" s="1"/>
  <c r="A170" i="1" s="1"/>
  <c r="A171" i="1" s="1"/>
  <c r="A172" i="1" s="1"/>
  <c r="A173" i="1" s="1"/>
  <c r="A174" i="1" s="1"/>
  <c r="A175" i="1" s="1"/>
  <c r="A176" i="1" s="1"/>
  <c r="A177" i="1" s="1"/>
  <c r="A178" i="1" s="1"/>
  <c r="A179" i="1" s="1"/>
  <c r="A180" i="1" s="1"/>
  <c r="A181" i="1" s="1"/>
  <c r="A182" i="1" s="1"/>
  <c r="A183" i="1" s="1"/>
  <c r="A184" i="1" s="1"/>
  <c r="A185" i="1" s="1"/>
  <c r="A187" i="1" s="1"/>
  <c r="A188" i="1" s="1"/>
  <c r="A189" i="1" s="1"/>
  <c r="A191" i="1" s="1"/>
  <c r="A192" i="1" s="1"/>
  <c r="A193" i="1" s="1"/>
  <c r="A194" i="1" s="1"/>
  <c r="A195" i="1" s="1"/>
  <c r="A196" i="1" s="1"/>
  <c r="A197" i="1" s="1"/>
  <c r="A198" i="1" s="1"/>
  <c r="A199" i="1" s="1"/>
  <c r="A200" i="1" s="1"/>
  <c r="A201" i="1" s="1"/>
  <c r="A202" i="1" s="1"/>
  <c r="A203" i="1" s="1"/>
  <c r="A205" i="1" s="1"/>
  <c r="A206" i="1" s="1"/>
  <c r="A208" i="1" s="1"/>
  <c r="A210" i="1" s="1"/>
  <c r="A211" i="1" s="1"/>
  <c r="A213" i="1" s="1"/>
  <c r="A215" i="1" s="1"/>
  <c r="A217" i="1" s="1"/>
  <c r="A220" i="1" s="1"/>
  <c r="A221" i="1" s="1"/>
  <c r="A222" i="1" s="1"/>
  <c r="A223" i="1" s="1"/>
  <c r="A224" i="1" s="1"/>
  <c r="A225" i="1" s="1"/>
  <c r="A226" i="1" s="1"/>
  <c r="A227" i="1" s="1"/>
  <c r="A229" i="1" s="1"/>
  <c r="A231" i="1" s="1"/>
  <c r="A232" i="1" s="1"/>
  <c r="A233" i="1" s="1"/>
  <c r="A234" i="1" s="1"/>
  <c r="A235" i="1" s="1"/>
  <c r="A237" i="1" s="1"/>
  <c r="A239" i="1" s="1"/>
  <c r="A241" i="1" s="1"/>
  <c r="A247" i="1" s="1"/>
  <c r="A248" i="1" s="1"/>
  <c r="A250" i="1" s="1"/>
  <c r="A251" i="1" s="1"/>
  <c r="A254" i="1" s="1"/>
  <c r="A255" i="1" s="1"/>
  <c r="A257" i="1" s="1"/>
  <c r="A258" i="1" s="1"/>
  <c r="A260" i="1" s="1"/>
  <c r="A261" i="1" s="1"/>
  <c r="A263" i="1" s="1"/>
  <c r="A266" i="1" s="1"/>
  <c r="A268" i="1" s="1"/>
  <c r="A270"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4" i="1" s="1"/>
  <c r="A315" i="1" s="1"/>
  <c r="A318" i="1" s="1"/>
  <c r="A319" i="1" s="1"/>
  <c r="A320" i="1" s="1"/>
  <c r="A321" i="1" s="1"/>
  <c r="A322" i="1" s="1"/>
  <c r="A324" i="1" s="1"/>
  <c r="A325" i="1" s="1"/>
  <c r="A326" i="1" s="1"/>
  <c r="A327" i="1" s="1"/>
  <c r="A328" i="1" s="1"/>
  <c r="A332" i="1" s="1"/>
  <c r="A333" i="1" s="1"/>
  <c r="A334" i="1" s="1"/>
  <c r="A336" i="1" s="1"/>
  <c r="A337" i="1" s="1"/>
  <c r="A338" i="1" s="1"/>
  <c r="A340" i="1" s="1"/>
  <c r="A341" i="1" s="1"/>
  <c r="A342" i="1" s="1"/>
  <c r="A343" i="1" s="1"/>
  <c r="A344" i="1" s="1"/>
  <c r="A345" i="1" s="1"/>
  <c r="A346" i="1" s="1"/>
  <c r="A347" i="1" s="1"/>
  <c r="A348" i="1" s="1"/>
  <c r="A350" i="1" s="1"/>
  <c r="A351" i="1" s="1"/>
  <c r="A353" i="1" s="1"/>
  <c r="A354" i="1" s="1"/>
  <c r="A356" i="1" s="1"/>
  <c r="A357" i="1" s="1"/>
  <c r="A360" i="1" s="1"/>
  <c r="A361"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7" i="1" s="1"/>
  <c r="A389" i="1" s="1"/>
  <c r="A390" i="1" s="1"/>
  <c r="A391" i="1" s="1"/>
  <c r="A393" i="1" s="1"/>
  <c r="A394" i="1" s="1"/>
  <c r="A396"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5" i="1" s="1"/>
  <c r="A447" i="1" s="1"/>
  <c r="A448" i="1" s="1"/>
  <c r="A449" i="1" s="1"/>
  <c r="A450" i="1" s="1"/>
  <c r="A451" i="1" s="1"/>
  <c r="A452" i="1" s="1"/>
  <c r="A453" i="1" s="1"/>
  <c r="A454" i="1" s="1"/>
  <c r="A456" i="1" s="1"/>
  <c r="A457" i="1" s="1"/>
  <c r="A458" i="1" s="1"/>
  <c r="A459" i="1" s="1"/>
  <c r="A460" i="1" s="1"/>
  <c r="A461"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6" i="1" s="1"/>
  <c r="A517" i="1" s="1"/>
  <c r="A518" i="1" s="1"/>
  <c r="A519" i="1" s="1"/>
  <c r="A521" i="1" s="1"/>
  <c r="A522" i="1" s="1"/>
  <c r="A523" i="1" s="1"/>
  <c r="A524" i="1" s="1"/>
  <c r="A525" i="1" s="1"/>
  <c r="A526" i="1" s="1"/>
  <c r="A527" i="1" s="1"/>
  <c r="A529" i="1" s="1"/>
  <c r="A535" i="1" s="1"/>
  <c r="A536" i="1" s="1"/>
  <c r="A537" i="1" s="1"/>
  <c r="A538" i="1" s="1"/>
  <c r="A539" i="1" s="1"/>
  <c r="A540" i="1" s="1"/>
  <c r="A541" i="1" s="1"/>
  <c r="A544" i="1" s="1"/>
  <c r="A545" i="1" s="1"/>
  <c r="A548" i="1" s="1"/>
  <c r="A550" i="1" s="1"/>
  <c r="A551" i="1" s="1"/>
  <c r="A553" i="1" s="1"/>
  <c r="A559" i="1" s="1"/>
  <c r="A560" i="1" s="1"/>
  <c r="A561" i="1" s="1"/>
  <c r="A562" i="1" s="1"/>
  <c r="A563" i="1" s="1"/>
  <c r="A564" i="1" s="1"/>
  <c r="A565" i="1" s="1"/>
  <c r="A566" i="1" s="1"/>
  <c r="A567" i="1" s="1"/>
  <c r="A568" i="1" s="1"/>
  <c r="A569" i="1" s="1"/>
  <c r="A570" i="1" s="1"/>
  <c r="A571" i="1" s="1"/>
  <c r="A572" i="1" s="1"/>
  <c r="A573" i="1" s="1"/>
  <c r="A575" i="1" s="1"/>
  <c r="A576" i="1" s="1"/>
  <c r="A578" i="1" s="1"/>
  <c r="A584" i="1" s="1"/>
  <c r="A585" i="1" s="1"/>
  <c r="A587" i="1" s="1"/>
  <c r="A589" i="1" s="1"/>
  <c r="A590" i="1" s="1"/>
  <c r="A593" i="1" s="1"/>
  <c r="A594" i="1" s="1"/>
  <c r="A595" i="1" s="1"/>
  <c r="A596" i="1" s="1"/>
  <c r="A599" i="1" s="1"/>
  <c r="A600" i="1" s="1"/>
  <c r="A601" i="1" s="1"/>
  <c r="A602" i="1" s="1"/>
  <c r="A603" i="1" s="1"/>
  <c r="A604" i="1" s="1"/>
  <c r="A605" i="1" s="1"/>
  <c r="A606" i="1" s="1"/>
  <c r="A607" i="1" s="1"/>
  <c r="A608" i="1" s="1"/>
  <c r="A609" i="1" s="1"/>
  <c r="A610" i="1" s="1"/>
  <c r="A611" i="1" s="1"/>
  <c r="A612" i="1" s="1"/>
  <c r="A613" i="1" s="1"/>
  <c r="A616" i="1" s="1"/>
  <c r="A617" i="1" s="1"/>
  <c r="A619" i="1" s="1"/>
  <c r="A620" i="1" s="1"/>
  <c r="A621" i="1" s="1"/>
  <c r="A622" i="1" s="1"/>
  <c r="A623" i="1" s="1"/>
  <c r="A625" i="1" s="1"/>
  <c r="A627" i="1" s="1"/>
  <c r="A628" i="1" s="1"/>
  <c r="A629" i="1" s="1"/>
  <c r="A632" i="1" s="1"/>
  <c r="A633" i="1" s="1"/>
  <c r="A634" i="1" s="1"/>
  <c r="A637" i="1" s="1"/>
  <c r="A639" i="1" s="1"/>
  <c r="A642" i="1" s="1"/>
  <c r="A645" i="1" s="1"/>
  <c r="A648" i="1" s="1"/>
  <c r="A650" i="1" s="1"/>
  <c r="A653" i="1" s="1"/>
  <c r="A655" i="1" s="1"/>
  <c r="A55" i="6"/>
  <c r="A54" i="6"/>
  <c r="A56" i="6" s="1"/>
  <c r="D15" i="4" l="1"/>
  <c r="D14" i="4"/>
  <c r="B25" i="4" l="1"/>
  <c r="B24" i="4"/>
  <c r="B23" i="4"/>
  <c r="B22" i="4"/>
  <c r="A4" i="4"/>
  <c r="A3" i="4"/>
  <c r="A2" i="4"/>
  <c r="N660" i="1" l="1"/>
  <c r="C24" i="4" l="1"/>
  <c r="D24" i="4"/>
  <c r="D25" i="4"/>
  <c r="D23" i="4"/>
  <c r="D22" i="4"/>
  <c r="N661" i="1"/>
  <c r="N662" i="1"/>
  <c r="N659" i="1"/>
  <c r="D26" i="4" l="1"/>
  <c r="C25" i="4"/>
  <c r="C23" i="4"/>
  <c r="C22" i="4"/>
  <c r="N663" i="1"/>
  <c r="C26" i="4" l="1"/>
  <c r="F9" i="6"/>
</calcChain>
</file>

<file path=xl/sharedStrings.xml><?xml version="1.0" encoding="utf-8"?>
<sst xmlns="http://schemas.openxmlformats.org/spreadsheetml/2006/main" count="1283" uniqueCount="613">
  <si>
    <t>DESCRIPTION</t>
  </si>
  <si>
    <t>QUANTITY</t>
  </si>
  <si>
    <t>UNIT</t>
  </si>
  <si>
    <t>INSURANCE</t>
  </si>
  <si>
    <t>LS</t>
  </si>
  <si>
    <t>UNIT COST</t>
  </si>
  <si>
    <t>SR #</t>
  </si>
  <si>
    <t>SF</t>
  </si>
  <si>
    <t>Final Cleaning</t>
  </si>
  <si>
    <t>SUB COST</t>
  </si>
  <si>
    <t>PROJECTED COST</t>
  </si>
  <si>
    <t>SUGGESTED BID</t>
  </si>
  <si>
    <t>No. Of Floors:</t>
  </si>
  <si>
    <t>TOTAL DIV. COST</t>
  </si>
  <si>
    <t>TOTAL TRADE COST</t>
  </si>
  <si>
    <t>CONTINGENCY</t>
  </si>
  <si>
    <t>Date:</t>
  </si>
  <si>
    <t>OVERHEAD AND PROFIT</t>
  </si>
  <si>
    <t>GENERAL REQUIREMENTS</t>
  </si>
  <si>
    <t>Scope:</t>
  </si>
  <si>
    <t>WASTAGE</t>
  </si>
  <si>
    <t>QUANTITY W/ WASTAGE</t>
  </si>
  <si>
    <t>SUBTOTAL</t>
  </si>
  <si>
    <t>Prepared for:</t>
  </si>
  <si>
    <t>TAX</t>
  </si>
  <si>
    <t>GENERAL SUMMARY</t>
  </si>
  <si>
    <t>DETAILED BREAKDOWN OF ITEMS</t>
  </si>
  <si>
    <t>LABOR COST</t>
  </si>
  <si>
    <t>MAT. COST</t>
  </si>
  <si>
    <t>BUILDING GSF</t>
  </si>
  <si>
    <t>Electrical</t>
  </si>
  <si>
    <t>CFT</t>
  </si>
  <si>
    <t>ELECTRICAL</t>
  </si>
  <si>
    <t>Project ID:</t>
  </si>
  <si>
    <t>EA</t>
  </si>
  <si>
    <t>Duplex Receptacle</t>
  </si>
  <si>
    <t>Equipment Connection</t>
  </si>
  <si>
    <t>Quad Receptacle</t>
  </si>
  <si>
    <t>Concrete Base</t>
  </si>
  <si>
    <t>3 Way Switch</t>
  </si>
  <si>
    <t>Junction Box</t>
  </si>
  <si>
    <t>LF</t>
  </si>
  <si>
    <t>Drawing #</t>
  </si>
  <si>
    <t>Detail #</t>
  </si>
  <si>
    <t>UNIT MANHOUR</t>
  </si>
  <si>
    <t>HOURLY WAGE</t>
  </si>
  <si>
    <t>DISTRIBUTION</t>
  </si>
  <si>
    <t>POWER</t>
  </si>
  <si>
    <t>SITE LIGHTING</t>
  </si>
  <si>
    <t>LIGHTING</t>
  </si>
  <si>
    <t>MISCELLANEOUS</t>
  </si>
  <si>
    <t>PLUMBING</t>
  </si>
  <si>
    <t>COLD WATER PIPE (BELOW GRADE)</t>
  </si>
  <si>
    <t>COLD WATER PIPE (ABOVE GRADE)</t>
  </si>
  <si>
    <t>HOT WATER PIPE (ABOVE GRADE)</t>
  </si>
  <si>
    <t>HOT WATER RETURN PIPE (ABOVE GRADE)</t>
  </si>
  <si>
    <t>WASTE PIPE (BELOW GRADE)</t>
  </si>
  <si>
    <t>WASTE PIPE (ABOVE GRADE)</t>
  </si>
  <si>
    <t>VENT PIPE (BELOW GRADE)</t>
  </si>
  <si>
    <t>VENT PIPE (ABOVE GRADE)</t>
  </si>
  <si>
    <t>STORM DRAIN PIPE (ABOVE GRADE)</t>
  </si>
  <si>
    <t>GAS PIPE FITTINGS</t>
  </si>
  <si>
    <t>GAS PIPE (ABOVE GRADE)</t>
  </si>
  <si>
    <t>PLUMBING FIXTURES</t>
  </si>
  <si>
    <t>WATER HEATER DETAIL</t>
  </si>
  <si>
    <t>PUMP</t>
  </si>
  <si>
    <t>Excavation &amp; Backfilling (3' Deep x 1' Wide Trench) Including All Labor and Material/Equipment</t>
  </si>
  <si>
    <t xml:space="preserve"> </t>
  </si>
  <si>
    <t xml:space="preserve">Project ID: </t>
  </si>
  <si>
    <t>HVAC</t>
  </si>
  <si>
    <t>Galvanized Sheet Metal Duct</t>
  </si>
  <si>
    <t>6" Dia Supply Air Duct</t>
  </si>
  <si>
    <t>8" Dia Supply Air Duct</t>
  </si>
  <si>
    <t>12" Dia Supply Air Duct</t>
  </si>
  <si>
    <t>22"x10" Return Air Duct</t>
  </si>
  <si>
    <t>6" Dia Exhaust Air Duct</t>
  </si>
  <si>
    <t>GALVANIZED SHEET METAL DUCT</t>
  </si>
  <si>
    <t>TOTAL DIV. COST (PER SF)</t>
  </si>
  <si>
    <t xml:space="preserve">Plumbing </t>
  </si>
  <si>
    <t>Utilities</t>
  </si>
  <si>
    <t>UTILITIES</t>
  </si>
  <si>
    <t>CONDENSATE DRAIN PIPE</t>
  </si>
  <si>
    <t>AIR DEVICES</t>
  </si>
  <si>
    <t>DAMPERS</t>
  </si>
  <si>
    <t>DUCT WEIGHT</t>
  </si>
  <si>
    <t>LB</t>
  </si>
  <si>
    <t>DUCT INSULATION</t>
  </si>
  <si>
    <t>Permits</t>
  </si>
  <si>
    <t>Supervision and Coordination</t>
  </si>
  <si>
    <t>Submittals and Shop drawings</t>
  </si>
  <si>
    <t>Mobilization Costs</t>
  </si>
  <si>
    <t>Temporary Control &amp; Facilities</t>
  </si>
  <si>
    <t>Scaffolding</t>
  </si>
  <si>
    <t>1. Online sources are used for pricing.</t>
  </si>
  <si>
    <t>2. Prices can vary depending upon field conditions.</t>
  </si>
  <si>
    <t xml:space="preserve">BREAKDOWN OF DUCT ITEMS </t>
  </si>
  <si>
    <t>General Requirements</t>
  </si>
  <si>
    <t>Notes:</t>
  </si>
  <si>
    <t>TRENCHING &amp; BACKFILLING</t>
  </si>
  <si>
    <t>LIGHTING CONTROL</t>
  </si>
  <si>
    <t>LIGHTING FIXTURES</t>
  </si>
  <si>
    <t>DEVICE</t>
  </si>
  <si>
    <t>GROUNDING</t>
  </si>
  <si>
    <t>DISCONNECT SWITCH</t>
  </si>
  <si>
    <t>DEVICES</t>
  </si>
  <si>
    <t>PANEL</t>
  </si>
  <si>
    <t>CIRCUIT BREAKER</t>
  </si>
  <si>
    <t>VALVES</t>
  </si>
  <si>
    <t>CLEANOUTS &amp; DRAINS</t>
  </si>
  <si>
    <t>COLD WATER PIPE FITTINGS</t>
  </si>
  <si>
    <t>WASTE PIPE FITTINGS</t>
  </si>
  <si>
    <t>VENT PIPE FITTINGS</t>
  </si>
  <si>
    <t>STORM DRAIN PIPE FITTINGS</t>
  </si>
  <si>
    <t>HOT WATER RETURN PIPE FITTINGS</t>
  </si>
  <si>
    <t>HOT WATER PIPE FITTINGS</t>
  </si>
  <si>
    <t>DIVISION NO</t>
  </si>
  <si>
    <t>SPRINKLER HEADS</t>
  </si>
  <si>
    <t>VALVES:</t>
  </si>
  <si>
    <t>TELECOMMUNICATION</t>
  </si>
  <si>
    <t>FIRE ALARM</t>
  </si>
  <si>
    <t>FIRE SUPPRESSION</t>
  </si>
  <si>
    <t>Fire Suppression</t>
  </si>
  <si>
    <t>Communications</t>
  </si>
  <si>
    <t>Electronic Safety and Security</t>
  </si>
  <si>
    <t>COMMUNICATION</t>
  </si>
  <si>
    <t xml:space="preserve">ELECTRONIC SAFETY AND SECURITY </t>
  </si>
  <si>
    <r>
      <t xml:space="preserve">Concreted Pad </t>
    </r>
    <r>
      <rPr>
        <sz val="12"/>
        <color rgb="FFFF0000"/>
        <rFont val="Times New Roman"/>
        <family val="1"/>
      </rPr>
      <t>(For Utility Transformer)</t>
    </r>
  </si>
  <si>
    <r>
      <t xml:space="preserve">Concreted Pad </t>
    </r>
    <r>
      <rPr>
        <sz val="12"/>
        <color rgb="FFFF0000"/>
        <rFont val="Times New Roman"/>
        <family val="1"/>
      </rPr>
      <t>(For Utility Switch)</t>
    </r>
  </si>
  <si>
    <t>2P/30A Non Fused Disconnect Switch, NEMA 3R</t>
  </si>
  <si>
    <t>3/4" X 10' Long Ground Rod</t>
  </si>
  <si>
    <t xml:space="preserve">#4 CU Grounding Wire </t>
  </si>
  <si>
    <r>
      <t xml:space="preserve">Single Pole Switch, Weatherproof </t>
    </r>
    <r>
      <rPr>
        <sz val="12"/>
        <color rgb="FFFF0000"/>
        <rFont val="Times New Roman"/>
        <family val="1"/>
      </rPr>
      <t>(For Signage)</t>
    </r>
  </si>
  <si>
    <t xml:space="preserve">Single Pole Switch, Weatherproof </t>
  </si>
  <si>
    <t>GFCI Duplex Receptacle, Weatherproof</t>
  </si>
  <si>
    <t>25' Round Steel Pole</t>
  </si>
  <si>
    <t>Hand Hole</t>
  </si>
  <si>
    <t>Heads</t>
  </si>
  <si>
    <t>Junction Box, NEMA 3R</t>
  </si>
  <si>
    <t>12X18" Telecommunication Hand Hole</t>
  </si>
  <si>
    <t>36" X 48" X 36" Deep Quazite Hand Hole And Cover Engraved</t>
  </si>
  <si>
    <t>Tamper Switch, Weatherproof</t>
  </si>
  <si>
    <t>Flow Switch, Weatherproof</t>
  </si>
  <si>
    <t>Face Plate</t>
  </si>
  <si>
    <t>2P/20A Fused Disconnect Switch</t>
  </si>
  <si>
    <t>2P/20A Non Fused Disconnect Switch</t>
  </si>
  <si>
    <t>2P/30A Non Fused Disconnect Switch</t>
  </si>
  <si>
    <t>3P/20A Non Fused Disconnect Switch</t>
  </si>
  <si>
    <t>3P/30A Non Fused Disconnect Switch</t>
  </si>
  <si>
    <t>3P/60A Fused Disconnect Switch, NEMA 3R</t>
  </si>
  <si>
    <t>3P/60A Non Fused Disconnect Switch</t>
  </si>
  <si>
    <t>1/4" X 4" X 20" Ground Bus Bar</t>
  </si>
  <si>
    <t>Neutral Bus Bar</t>
  </si>
  <si>
    <t>3/4" X 10' Long Copper Clad Ground Rod</t>
  </si>
  <si>
    <r>
      <t>#1-1/4" PVC SCH 40 Conduit</t>
    </r>
    <r>
      <rPr>
        <sz val="12"/>
        <color rgb="FFFF0000"/>
        <rFont val="Times New Roman"/>
        <family val="1"/>
      </rPr>
      <t xml:space="preserve"> (Length Assumed)</t>
    </r>
  </si>
  <si>
    <r>
      <t>#500 CU Grounding Wire</t>
    </r>
    <r>
      <rPr>
        <sz val="12"/>
        <color rgb="FFFF0000"/>
        <rFont val="Times New Roman"/>
        <family val="1"/>
      </rPr>
      <t xml:space="preserve"> (Length Assumed)</t>
    </r>
  </si>
  <si>
    <r>
      <t>#3/0 CU Grounding Wire</t>
    </r>
    <r>
      <rPr>
        <sz val="12"/>
        <color rgb="FFFF0000"/>
        <rFont val="Times New Roman"/>
        <family val="1"/>
      </rPr>
      <t xml:space="preserve"> (Length Assumed)</t>
    </r>
  </si>
  <si>
    <t>20A Special Receptacle</t>
  </si>
  <si>
    <t>Duplex Receptacle, Above Counter</t>
  </si>
  <si>
    <t>Floor Mounted GFCI Duplex Receptacle, Tele/Data Outlet</t>
  </si>
  <si>
    <t>GFCI Duplex Receptacle</t>
  </si>
  <si>
    <t>GFCI Duplex Receptacle, Above Counter</t>
  </si>
  <si>
    <t>Manual Motor Rated Switch</t>
  </si>
  <si>
    <t>Motor Rated Switch</t>
  </si>
  <si>
    <r>
      <t>Quad Receptacle, NEMA 5-15R</t>
    </r>
    <r>
      <rPr>
        <sz val="12"/>
        <color rgb="FFFF0000"/>
        <rFont val="Times New Roman"/>
        <family val="1"/>
      </rPr>
      <t xml:space="preserve"> (Included From Telecom Detail)</t>
    </r>
  </si>
  <si>
    <t>Single Pole Single Through Switch</t>
  </si>
  <si>
    <t>Decorative Pendant Light/ Focus Booth</t>
  </si>
  <si>
    <t>Decorative Pendant Light/ Front Desk</t>
  </si>
  <si>
    <t>Decorative Wall Sconce Light</t>
  </si>
  <si>
    <t>G01, Fixture Type (EXTERIOR LINEAR LED STRING LIGHT / 120V OUTDOOR RATED SOCKETS), Aperture/Optic/Finish (24-INCHES O.C. / FROST OR CLEAR LAMP), Dimming/CCT/CRI (FORWARD PHASE DIMMING / 2700K), Lumens/Watts (450 LUMENS PER LAMP / 5 WATTS / TCP FST19D4027E26SCL95 OR TCP FST1954027E26SFR95), Location/Notes (OUTDOOR LOUNGE AND GRILLING PATIO)</t>
  </si>
  <si>
    <t>R01,Fixture Type (2-inch Recessed LED Down Light), Aperture/Optic/Finish (2.5" / 30 Degree Optic / White Flange &amp; Trim / Matte Finish), Dimming/CCT/CRI (0-10V, 1% to 100% Range / 2700K 90 CRI), Lumens/Watts (800 Lumens / 10 Watts), Location/Notes (Public Areas)</t>
  </si>
  <si>
    <t>R02,Fixture Type (6-inch Recessed LED Down Light), Aperture/Optic/Finish (5.5" / 30 Degree Optic / Black Flange &amp; Trim / Matte Finish), Dimming/CCT/CRI (0-10V, 1% to 100% Range / 2700K 90 CRI), Lumens/Watts (800 Lumens / 10 Watts), Location/Notes (Wet Label Lens / Porte Cochere)</t>
  </si>
  <si>
    <t>R06,Fixture Type (4-inch Recessed LED Wall Washer), Aperture/Optic/Finish (3.5" / Lensed Optic / White Flange &amp; Trim / Matte Finish), Dimming/CCT/CRI (0-10V, 1% to 100% Range / 2700K 90 CRI), Lumens/Watts (1800 Lumens / 23 Watts), Location/Notes (Lobby @ TV)</t>
  </si>
  <si>
    <t>R10,Fixture Type (4-inch Recessed LED Down Light), Aperture/Optic/Finish (4" / Wide Optic / White Flange &amp; Trim / Matte Finish), Dimming/CCT/CRI (0-10V Dimming / 3000K 90 CRI), Lumens/Watts (1800 Lumens / 23 Watts), Location/Notes (Fitness &amp; Guestroom Kitchen)</t>
  </si>
  <si>
    <t>R11, Fixture Type (4-inch Recessed LED Down Light), Aperture/Optic/Finish (4" / Narrow Optic / White Flange &amp; Trim / Matte Finish), Dimming/CCT/CRI ( / 2700K 90 CRI), Lumens/Watts (900 Lumens / 14 Watts), Location/Notes (Guest Room Corridor)</t>
  </si>
  <si>
    <t>R20, Fixture Type (6-inch Recessed LED Down Light), Aperture/Optic/Finish (6" / Narrow Optic / White Flange &amp; Baffle Trim / Matte Finish), Dimming/CCT/CRI ( / ), Lumens/Watts (900 Lumens / 14 Watts), Location/Notes (UL Wet Listed / Pool)</t>
  </si>
  <si>
    <t>S01, Fixture Type (Surface LED Linear Strip), Aperture/Optic/Finish (48-inch / Round Full Frost Lens / White Matte Finish), Dimming/CCT/CRI ( / 3000K), Lumens/Watts (4000 Lumens / 33 Watts), Location/Notes (Back-of-House)</t>
  </si>
  <si>
    <t>S02, Fixture Type (Surface LED Linear Strip), Aperture/Optic/Finish (48-inch / Round Full Frost Lens / White Matte Finish), Dimming/CCT/CRI (Integral Occupancy Sensor / DIM 10% TO 100% / 3000K), Lumens/Watts (5000 Lumens / 50 Watts), Location/Notes (Stairwells)</t>
  </si>
  <si>
    <t>S03, Fixture Type (Exterior LED Wall Sconce), Aperture/Optic/Finish (5-inch / Round Full Frost Lens / White Satin Finish), Dimming/CCT/CRI (Integral Occupancy Sensor / SET TO 10% DIM UNOCCUPIED, SET TO 100% OCCUPIED / 3000K), Lumens/Watts (600 Lumens / 10 Watts), Location/Notes (Exterior Entry &amp; Outdoor Pool)</t>
  </si>
  <si>
    <t>S20, Fixture Type (6-inch Recessed LED Down Light), Aperture/Optic/Finish ( / Wide Optic / White Flange &amp; Trim / Matte Finish), Dimming/CCT/CRI ( / 3000K 90 CRI), Lumens/Watts (600 Lumens / 10 Watts), Location/Notes (Wet-Label Lens / Public Restrooms)</t>
  </si>
  <si>
    <t>S22, Fixture Type (5-inch LED Sconce Down Light), Aperture/Optic/Finish (5-inch Tall / Wide Optic / White Flange &amp; Trim / Matte Finish), Dimming/CCT/CRI ( / 3000K 90 CRI), Lumens/Watts (1000 Lumens / 10 Watts), Location/Notes (Wet-Label / Indoor Pool)</t>
  </si>
  <si>
    <t>T01, Fixture Type (Recessed LED 2x2), Aperture/Optic/Finish (2x2 / Flat White Lens / White Matte Finish), Dimming/CCT/CRI ( / 3000K), Lumens/Watts (2000 Lumens / 19 Watts), Location/Notes (UL Damp Listed, NSF Splash Zone 2 / Back-of-House)</t>
  </si>
  <si>
    <t>T02, Fixture Type (Recessed LED 2x2), Aperture/Optic/Finish (2x2 / Flat White Lens / White Matte Finish), Dimming/CCT/CRI ( / 3000K), Lumens/Watts (3000 Lumens / 30 Watts), Location/Notes (UL Damp Listed, NSF Splash Zone 2 / Food Prep)</t>
  </si>
  <si>
    <t>Wall Mounted Emergency Light With Two Heads</t>
  </si>
  <si>
    <t>Wall Mounted Single Face Exit Sign Light</t>
  </si>
  <si>
    <t>Ceiling Mounted Single Face Exit Sign Light</t>
  </si>
  <si>
    <t>Ceiling Mounted Double Face Exit Sign Light</t>
  </si>
  <si>
    <t>G01, Track Heads</t>
  </si>
  <si>
    <r>
      <rPr>
        <sz val="12"/>
        <color rgb="FFFF0000"/>
        <rFont val="Times New Roman"/>
        <family val="1"/>
      </rPr>
      <t>(10 EA)</t>
    </r>
    <r>
      <rPr>
        <sz val="12"/>
        <color theme="1"/>
        <rFont val="Times New Roman"/>
        <family val="1"/>
      </rPr>
      <t xml:space="preserve"> TR01 &amp; TR10, Fixture Type (SURFACE MOUNT TRACK &amp; TRACK MOUNT LED), Aperture/Optic/Finish (3-INCH DIAMETER, 5-INCH LONG ROUND / ADJUSTABLE OPTIC 17 TO 53 DEGREE / WHITE MATTE FINISH AT WHITE CEILINGS &amp; BLACK MATTE FINISH AT DARK CEILINGS), Dimming/CCT/CRI (VOLTAGE ELV DIMMING / 3000K 90 CRI), Lumens/Watts (800 LUMENS / 10 WATTS), Location/Notes (BOD: JUNO R620L SERIES / FRONT DESK, BREAKFAST, MARKET, DISPLAY WALL)</t>
    </r>
  </si>
  <si>
    <t>TR01 &amp; TR10: Track Heads</t>
  </si>
  <si>
    <t>Single Pole Occupancy Sensor Switch</t>
  </si>
  <si>
    <t>Automatic Dimming Occupancy Sensor, Ceiling Mounted</t>
  </si>
  <si>
    <t>Junction Box, Wall Mounted</t>
  </si>
  <si>
    <t>Junction Box WP, Wall Mounted</t>
  </si>
  <si>
    <t>Recessed Junction Box Floor Through Millwork</t>
  </si>
  <si>
    <t>Dual Sided Pop-Up Counter Outlet</t>
  </si>
  <si>
    <t>Floor Mounted Junction Box With Push Button, Weatherproof</t>
  </si>
  <si>
    <r>
      <t xml:space="preserve">Junction Box, Weatherproof </t>
    </r>
    <r>
      <rPr>
        <sz val="12"/>
        <color rgb="FFFF0000"/>
        <rFont val="Times New Roman"/>
        <family val="1"/>
      </rPr>
      <t>(For Pool)</t>
    </r>
  </si>
  <si>
    <t>Telephone Outlet</t>
  </si>
  <si>
    <t>3 Port Telephone Outlet</t>
  </si>
  <si>
    <t>Tele/Data Outlet</t>
  </si>
  <si>
    <t>Data Outlet</t>
  </si>
  <si>
    <t>Television Outlet</t>
  </si>
  <si>
    <r>
      <t>4' X 8' X 3/4" Plywood Back Board</t>
    </r>
    <r>
      <rPr>
        <sz val="12"/>
        <color rgb="FFFF0000"/>
        <rFont val="Times New Roman"/>
        <family val="1"/>
      </rPr>
      <t xml:space="preserve"> (Included From Telecom Detail)</t>
    </r>
  </si>
  <si>
    <t>ACCESS CONTROL</t>
  </si>
  <si>
    <t>Card Reader</t>
  </si>
  <si>
    <t>Access Control Cabinet</t>
  </si>
  <si>
    <t>INTERCOM</t>
  </si>
  <si>
    <t>Intercom Push Button</t>
  </si>
  <si>
    <t>Fire Alarm Manual Pull Station</t>
  </si>
  <si>
    <t>Fire Alarm Visual Device</t>
  </si>
  <si>
    <t>Fire Alarm Audio/Visual Device</t>
  </si>
  <si>
    <t>Smoke Detector</t>
  </si>
  <si>
    <t>Tamper Switch</t>
  </si>
  <si>
    <t>Flow Switch</t>
  </si>
  <si>
    <t>Fire Alarm Extender Panel</t>
  </si>
  <si>
    <t>Fire Alarm Control Panel, With 24H Battery Backup</t>
  </si>
  <si>
    <t>Access Control Panel</t>
  </si>
  <si>
    <r>
      <t>Carbon Monoxide Detector</t>
    </r>
    <r>
      <rPr>
        <sz val="12"/>
        <color rgb="FFFF0000"/>
        <rFont val="Times New Roman"/>
        <family val="1"/>
      </rPr>
      <t xml:space="preserve"> (Included From FA Riser)</t>
    </r>
  </si>
  <si>
    <t>Heat Detector</t>
  </si>
  <si>
    <r>
      <t>Remote Annunciator</t>
    </r>
    <r>
      <rPr>
        <sz val="12"/>
        <color rgb="FFFF0000"/>
        <rFont val="Times New Roman"/>
        <family val="1"/>
      </rPr>
      <t xml:space="preserve"> (Included From FA Riser)</t>
    </r>
  </si>
  <si>
    <r>
      <t>Fire Alarm Strobe</t>
    </r>
    <r>
      <rPr>
        <sz val="12"/>
        <color rgb="FFFF0000"/>
        <rFont val="Times New Roman"/>
        <family val="1"/>
      </rPr>
      <t xml:space="preserve"> (Included From FA Riser)</t>
    </r>
  </si>
  <si>
    <r>
      <t>Elevator Controller</t>
    </r>
    <r>
      <rPr>
        <sz val="12"/>
        <color rgb="FFFF0000"/>
        <rFont val="Times New Roman"/>
        <family val="1"/>
      </rPr>
      <t xml:space="preserve"> (Included From FA Riser)</t>
    </r>
  </si>
  <si>
    <t>ALLOWANCE</t>
  </si>
  <si>
    <r>
      <t xml:space="preserve">Allowance For All Utility Wire, Conduit </t>
    </r>
    <r>
      <rPr>
        <sz val="12"/>
        <color rgb="FFFF0000"/>
        <rFont val="Times New Roman"/>
        <family val="1"/>
      </rPr>
      <t>(79364 SF)</t>
    </r>
  </si>
  <si>
    <r>
      <t xml:space="preserve">Allowance For All Electronic Safety And Security Wire, Conduit </t>
    </r>
    <r>
      <rPr>
        <sz val="12"/>
        <color rgb="FFFF0000"/>
        <rFont val="Times New Roman"/>
        <family val="1"/>
      </rPr>
      <t>(47094 SF)</t>
    </r>
  </si>
  <si>
    <r>
      <t xml:space="preserve">Allowance For All Communication Wire, Conduit </t>
    </r>
    <r>
      <rPr>
        <sz val="12"/>
        <color rgb="FFFF0000"/>
        <rFont val="Times New Roman"/>
        <family val="1"/>
      </rPr>
      <t>(47094 SF)</t>
    </r>
  </si>
  <si>
    <r>
      <t xml:space="preserve">Allowance For All Electrical Wire, Conduit </t>
    </r>
    <r>
      <rPr>
        <sz val="12"/>
        <color rgb="FFFF0000"/>
        <rFont val="Times New Roman"/>
        <family val="1"/>
      </rPr>
      <t>(47094 SF)</t>
    </r>
  </si>
  <si>
    <t>Sheet # E-201, E-202, E-203, E-301, E-302, E-303, E-304, E-305, E-308, E-401, E-402, E-403, E-501, E-502, E-503, E-504, E-505, E-506</t>
  </si>
  <si>
    <t>From Electrical Drawings</t>
  </si>
  <si>
    <t>Sheet # E-301, E-302, E-303, E-304</t>
  </si>
  <si>
    <t>Sheet # E-102</t>
  </si>
  <si>
    <t>MEP</t>
  </si>
  <si>
    <t>A New 70 Room Home 2 Hotel Project At Gh Drive Austinberg, OHIO, 44010</t>
  </si>
  <si>
    <t>Site (SF)</t>
  </si>
  <si>
    <t>Building (SF)</t>
  </si>
  <si>
    <t>1P/15A Circuit Breaker</t>
  </si>
  <si>
    <t>2P/15A Circuit Breaker</t>
  </si>
  <si>
    <t>1P/20A Circuit Breaker</t>
  </si>
  <si>
    <t>1P/20A Circuit Breaker AFCI</t>
  </si>
  <si>
    <t>2P/20A Circuit Breaker</t>
  </si>
  <si>
    <t>3P/20A Circuit Breaker</t>
  </si>
  <si>
    <t>2P/30A Circuit Breaker</t>
  </si>
  <si>
    <t>3P/30A Circuit Breaker</t>
  </si>
  <si>
    <t>3P/40A Circuit Breaker</t>
  </si>
  <si>
    <t>1P/60A Circuit Breaker</t>
  </si>
  <si>
    <t>3P/60A Circuit Breaker</t>
  </si>
  <si>
    <t>3P/80A Circuit Breaker</t>
  </si>
  <si>
    <t>2P/100A Circuit Breaker</t>
  </si>
  <si>
    <t>3P/125A Circuit Breaker</t>
  </si>
  <si>
    <t>3P/200A Circuit Breaker</t>
  </si>
  <si>
    <t>3P/225A Circuit Breaker</t>
  </si>
  <si>
    <t>3P/2500A Main Circuit Breaker</t>
  </si>
  <si>
    <t>3P/400A Circuit Breaker</t>
  </si>
  <si>
    <t>3P/600A Circuit Breaker</t>
  </si>
  <si>
    <t>3P/30A Surge Protection Device</t>
  </si>
  <si>
    <t>Panel 1A, 400A MLO, 120/208V, 3PH, 4W, 49743 AIC, Surface Mounted, NEMA 1, 54 Poles</t>
  </si>
  <si>
    <t>Panel 1B, 400A MLO, 120/208V, 3PH, 4W, 49743 AIC, Surface Mounted, NEMA 1, 54 Poles</t>
  </si>
  <si>
    <t>Panel 1C, 225A MLO, 120/208V, 3PH, 4W, 45667 AIC, Surface Mounted, NEMA 1, 54 Poles</t>
  </si>
  <si>
    <t>Panel 1G, 125A MLO, 120/208V, 3PH, 4W, 14968 AIC, Surface Mounted, NEMA 1, 42 Poles</t>
  </si>
  <si>
    <t>Panel 1GDP, 600A MLO, 120/208V, 3PH, 4W, 50,883 AIC, Surface Mounted, NEMA 1, 54 Poles</t>
  </si>
  <si>
    <t>Panel 1K, 225A MLO, 120/208V, 3PH, 4W, 16137 AIC, Surface Mounted, NEMA 1, 42 Poles</t>
  </si>
  <si>
    <t>Panel 1LA, 225A MLO, 120/208V, 3PH, 4W, 33035 AIC, Surface Mounted, NEMA 1, 42 Poles</t>
  </si>
  <si>
    <t>Panel 1PL, 125A MLO, 120/208V, 3PH, 4W, 7212 AIC, Surface Mounted, NEMA 1, 24 Poles</t>
  </si>
  <si>
    <t>Panel 2A, 125A MLO, 120/208V, 3PH, 4W, Surface Mounted, NEMA 1, 42 Poles</t>
  </si>
  <si>
    <t>Panel 2GDP, 600A MLO, 120/208V, 3PH, 4W, Surface Mounted, NEMA 1, 72 Poles</t>
  </si>
  <si>
    <t>Panel 3A, 125A MLO, 120/208V, 3PH, 4W, Surface Mounted, NEMA 1, 42 Poles</t>
  </si>
  <si>
    <t>Panel 3GDP, 600A MLO, 120/208V, 3PH, 4W, Surface Mounted, NEMA 1, 72 Poles</t>
  </si>
  <si>
    <t>Panel DIM, 20A MLO, 120/208V, 3PH, 4W, 7996 AIC, Surface Mounted, NEMA 1, 24 Poles</t>
  </si>
  <si>
    <t>Panel K1BA, 100A MLO, 120/208V, 1PH, 3W,Surface Mounted, NEMA 1, 24 Poles</t>
  </si>
  <si>
    <t>Panel KBA, 100A MLO, 120/208V, 1PH, 3W,Surface Mounted, NEMA 1, 24 Poles</t>
  </si>
  <si>
    <t>Panel KS, 100A MLO, 120/208V, 1PH, 3W,Surface Mounted, NEMA 1, 24 Poles</t>
  </si>
  <si>
    <t>Panel KSC, 100A MLO, 120/208V, 1PH, 3W,Surface Mounted, NEMA 1, 24 Poles</t>
  </si>
  <si>
    <t>Panel MSB, 2500A MCB, 120/280V, 3PH, 4W, Surface Mounted, 54617 AIC, Surface Mounted,60 Poles NMEA 1</t>
  </si>
  <si>
    <t>Panel OL, 225A MLO, 120/208V, 3PH, 4W, 45667 AIC, Surface Mounted, NEMA 1, 54 Poles</t>
  </si>
  <si>
    <t>Panel QQA, 100A MLO, 120/208V, 1PH, 3W,Surface Mounted, NEMA 1, 24 Poles</t>
  </si>
  <si>
    <t>Panel REF, 200A MLO, 120/208V, 3PH, 4W, 10KAIC, Surface Mounted, NEMA 1, 42 Poles, Rating Assumed</t>
  </si>
  <si>
    <t>WAP, Wireless Access Point in 3-Gang Box W/ Faceplate</t>
  </si>
  <si>
    <t>4" Square Box For Thermostat</t>
  </si>
  <si>
    <t>Doorbell</t>
  </si>
  <si>
    <t>Pushbutton</t>
  </si>
  <si>
    <t>Transformer 120V, 60HZ/ 16V , 10VA</t>
  </si>
  <si>
    <t>Fire Alarm Horn Strobe</t>
  </si>
  <si>
    <t>S21, Fixture Type (6-inch Recessed LED Down Light), Aperture/Optic/Finish ( / Wide Optic / White Flange &amp; Trim / Matte Finish), Dimming/CCT/CRI ( / 2700K 800 CRI), Lumens/Watts (800 Lumens / 10 Watts), Location/Notes (Wet-Label Lens / Guestroom Bathroom)</t>
  </si>
  <si>
    <t>Wall Sconce (Legend Assumed), Detail Not Given</t>
  </si>
  <si>
    <t>Copper Type "K" With ASTM Standards And Fittings (Assumed)</t>
  </si>
  <si>
    <t>3/4" Dia Cold Water Pipe</t>
  </si>
  <si>
    <t>Allowance For Cold Water Pipe Fittings With Hangers &amp; Supports ( 47,094 SF)</t>
  </si>
  <si>
    <t>3" Dia Cold Water Pipe</t>
  </si>
  <si>
    <t>2" Dia Cold Water Pipe</t>
  </si>
  <si>
    <t>1-1/2" Dia Cold Water Pipe</t>
  </si>
  <si>
    <t>1" Dia Cold Water Pipe</t>
  </si>
  <si>
    <t>3/4" Dia Tepid Water</t>
  </si>
  <si>
    <t>1/2" Dia Cold Water Pipe</t>
  </si>
  <si>
    <t>3" Dia Hot Water Pipe</t>
  </si>
  <si>
    <t>2" Dia Hot Water Pipe</t>
  </si>
  <si>
    <t>1-1/2" Dia Hot Water Pipe</t>
  </si>
  <si>
    <t>1" Dia Hot Water Pipe</t>
  </si>
  <si>
    <t>FT</t>
  </si>
  <si>
    <t>1/2" Dia Hot Water Pipe</t>
  </si>
  <si>
    <t>3/4" Dia Hot Water Pipe</t>
  </si>
  <si>
    <t>Allowance For Hot Water Pipe Fittings With Hangers &amp; Supports ( 47,094 SF)</t>
  </si>
  <si>
    <t>1-1/2" Dia Hot Water Return Pipe</t>
  </si>
  <si>
    <t>1" Dia Hot Water Return Pipe</t>
  </si>
  <si>
    <t>3/4" Dia Hot Water Return Pipe</t>
  </si>
  <si>
    <t>Allowance For Hot Water Return Pipe Fittings With Hangers &amp; Supports ( 47,094 SF)</t>
  </si>
  <si>
    <t>Schedule 40 Black Steel Pipe With ASTM Standards And Fittings (Assumed)</t>
  </si>
  <si>
    <t>3/4" Dia Gas Pipe</t>
  </si>
  <si>
    <t>2" Dia Gas Pipe</t>
  </si>
  <si>
    <t>1-1/2" Dia Gas Pipe</t>
  </si>
  <si>
    <t>1" Dia Gas Pipe</t>
  </si>
  <si>
    <t>3" Dia Gas Pipe</t>
  </si>
  <si>
    <t>Allowance For Gas Pipe Fittings With Hangers &amp; Supports ( 47,094 SF)</t>
  </si>
  <si>
    <t>FLUE VENT PIPES (ABOVE GROUND)</t>
  </si>
  <si>
    <t>6" Dia Flue Vent Pipe (For GWH-01)</t>
  </si>
  <si>
    <t>FLUE VENT PIPE FITTINGS</t>
  </si>
  <si>
    <t>Allowance For Flue Vent Pipe Fittings With Hangers &amp; Supports ( 47,094 SF)</t>
  </si>
  <si>
    <t>4" High Concrete House Keeping Pad</t>
  </si>
  <si>
    <t>6" Drip Leg</t>
  </si>
  <si>
    <t>Gate Valves</t>
  </si>
  <si>
    <t>Flue Vent, Construct Of AL29-4C Stainless Steel</t>
  </si>
  <si>
    <t>Temperature And Pressure Relief Valve</t>
  </si>
  <si>
    <t>Unions</t>
  </si>
  <si>
    <t>Temperature And Pressure Guage</t>
  </si>
  <si>
    <t>Check Valves</t>
  </si>
  <si>
    <t>Ball Valves</t>
  </si>
  <si>
    <t>Thermal Expansion Tank</t>
  </si>
  <si>
    <t>Pressure And Temperature Port</t>
  </si>
  <si>
    <t>PLUMBING EQUIMENT</t>
  </si>
  <si>
    <t>HT-1 (Schedule Not Given, Contractor To Verify That If Required)</t>
  </si>
  <si>
    <t>GREASE INTERCEPTOR</t>
  </si>
  <si>
    <t>SUMP PUMP</t>
  </si>
  <si>
    <t>INSTANEOUS WATER HEATER</t>
  </si>
  <si>
    <t>BOOSTER PUMP</t>
  </si>
  <si>
    <t>COTG</t>
  </si>
  <si>
    <t>3/4" Dia HWR Balancing Valve</t>
  </si>
  <si>
    <t>1" Dia Gas Solenoid Valve</t>
  </si>
  <si>
    <t>Emergency Gas Shut-Off Button</t>
  </si>
  <si>
    <t>VTRS</t>
  </si>
  <si>
    <t>MANIFOLD</t>
  </si>
  <si>
    <t>WATER HAMMER ARRESTORS</t>
  </si>
  <si>
    <t>GAS UTILITES</t>
  </si>
  <si>
    <t>Gas Meter</t>
  </si>
  <si>
    <t>Regulator</t>
  </si>
  <si>
    <t>1-1/2" Dia Gas Solenoid Valve</t>
  </si>
  <si>
    <t>GAS PIPE (UNDERGROUND)</t>
  </si>
  <si>
    <t>Polyethylene SDR-11 ASTM D513 Standards And Fittings</t>
  </si>
  <si>
    <t>PLUMBING UTILITIES</t>
  </si>
  <si>
    <t>WASTE PIPE (BELOW GROUND)</t>
  </si>
  <si>
    <t>Schedule 40 PVC Pipe With ASTM Standards And Fittings (Assumed)</t>
  </si>
  <si>
    <t>8" Dia Waste Pipe</t>
  </si>
  <si>
    <t>COLD WATER PIPES (BELOW GROUND)</t>
  </si>
  <si>
    <t>Trenching And Backfilling For The Installation Of Pipes</t>
  </si>
  <si>
    <t>Allowance For Cold Water Pipe Fittings ( 79364 SF)</t>
  </si>
  <si>
    <t>Allowance For Gas Pipe Fittings (79364 SF)</t>
  </si>
  <si>
    <t>Allowance For Waste Pipe Fittings ( 79364 SF)</t>
  </si>
  <si>
    <t>SHEET#PS-100</t>
  </si>
  <si>
    <t>From Plumbing Site Plans</t>
  </si>
  <si>
    <t>REFRIGERANT PIPE (BELOW GRADE)</t>
  </si>
  <si>
    <t>M-101, M-102, M-103, M-104, M-105 &amp; M-106</t>
  </si>
  <si>
    <t>Material Assumed</t>
  </si>
  <si>
    <t>Type 'K' Copper Pipe W/ All ASTM Standards &amp; Fittings.</t>
  </si>
  <si>
    <t>3/8" Dia Liquid Refrigerant Pipe</t>
  </si>
  <si>
    <t>5/8" Dia Suction Refrigerant Pipe</t>
  </si>
  <si>
    <t>1" Thick Fiber Glass Insulation W/ All ASTM Standards &amp; Fittings</t>
  </si>
  <si>
    <t>REFRIGERANT PIPE (ABOVE GRADE)</t>
  </si>
  <si>
    <t>Type 'L' Copper Pipe W/ All ASTM Standards &amp; Fittings.</t>
  </si>
  <si>
    <t>3/4" Thick Unicellular Insulation W/ All ASTM Standards &amp; Fittings</t>
  </si>
  <si>
    <t>Allowance for Refrigerant Pipe Fittings, Hangers &amp; Supports with All Relevant Accessories.</t>
  </si>
  <si>
    <t>As Per Mechanical Plans</t>
  </si>
  <si>
    <t>3/4" Dia Condensate Pipe</t>
  </si>
  <si>
    <t>1" Thick Flexible Elastomeric Cellular Insulation &amp; Vapor Barrier W/ All ASTM Standards &amp; Fittings</t>
  </si>
  <si>
    <t>Allowance for Condensate Pipe Fittings, Hangers &amp; Supports with All Relevant Accessories.</t>
  </si>
  <si>
    <t>6"x4" Supply Air Register, 35CFM, TITUS 300FS</t>
  </si>
  <si>
    <t>6"x4" Supply Air Register, 45CFM, TITUS 300FS</t>
  </si>
  <si>
    <t>6"x6" Supply Air Register, 50CFM, TITUS 300FS</t>
  </si>
  <si>
    <t>6"x6" Supply Air Register, 100CFM, TITUS 300FS</t>
  </si>
  <si>
    <t>8"x8" Supply Air Register, 140CFM, TITUS 300FS</t>
  </si>
  <si>
    <t>8"x8" Supply Air Register, 150CFM, TITUS 300FS</t>
  </si>
  <si>
    <t>8"x6" Supply Air Register, 175CFM, TITUS 300FS</t>
  </si>
  <si>
    <t>8"x8" Supply Air Register, 175CFM, TITUS 300FS</t>
  </si>
  <si>
    <t>8"x8" Supply Air Register, 190CFM, TITUS 300FS</t>
  </si>
  <si>
    <t>8"x8" Supply Air Register, 200CFM, TITUS 300FS</t>
  </si>
  <si>
    <t>8"x8" Supply Air Register, 225CFM, TITUS 300FS</t>
  </si>
  <si>
    <t>10"x10" Supply Air Register, 300 CFM, TITUS 300FS</t>
  </si>
  <si>
    <t>12"x10" Supply Air Register 330 CFM, TITUS 300FS</t>
  </si>
  <si>
    <t>24"x24" Supply Air Register, TITUS 300FS</t>
  </si>
  <si>
    <t>6"x6" Return Air Register, 100CFM TITUS 350ZF</t>
  </si>
  <si>
    <t>8"x8" Return Air Register, 170CFM TITUS 350ZF</t>
  </si>
  <si>
    <t>8"x8" Return Air Register, 200CFM TITUS 350ZF</t>
  </si>
  <si>
    <t>8"x8" Return Air Register, 230CFM TITUS 350ZF</t>
  </si>
  <si>
    <t>10"x10" Return Air Register, 415CFM TITUS 350ZF</t>
  </si>
  <si>
    <t>12"x12" Return Air Register, 450CFM TITUS 350ZF</t>
  </si>
  <si>
    <t>22"x10" Return Air Register, 660CFM TITUS 350ZF</t>
  </si>
  <si>
    <t>14"x14" Return Air Register, 690CFM TITUS 350ZF</t>
  </si>
  <si>
    <t>22"x22" Return Air Register, 1450CFM TITUS 350ZF</t>
  </si>
  <si>
    <t>6"x6" Exhaust Air Register, 25CFM TITUS 350ZF</t>
  </si>
  <si>
    <t>8"x8" Exhaust Air Register, 50CFM TITUS 350ZF</t>
  </si>
  <si>
    <t>10"x10" Exhaust Air Register, 275CFM TITUS 350ZF</t>
  </si>
  <si>
    <t>8"x8" Exhaust Air Register, 660CFM TITUS 350ZF</t>
  </si>
  <si>
    <t>12"x12" Exhaust Air Register, 400CFM TITUS 350ZF</t>
  </si>
  <si>
    <t>12"x12" Exhaust Air Register, 425CFM TITUS 350ZF</t>
  </si>
  <si>
    <t>12"x12" Exhaust Air Louver, RUSKIN EME520DDE</t>
  </si>
  <si>
    <t>16"x12" Outside Air Louver, RUSKIN EME520DDE</t>
  </si>
  <si>
    <t>10"x10" Transfer Air Grille TITUS 350ZF</t>
  </si>
  <si>
    <t>Dia 6" Ceiling Diffuser, 50Cfm, TITUS OMNI-AA</t>
  </si>
  <si>
    <t>Dia 6" Ceiling Diffuser, 70Cfm, TITUS OMNI-AA</t>
  </si>
  <si>
    <t>Dia 6" Ceiling Diffuser 100Cfm, TITUS OMNI-AA</t>
  </si>
  <si>
    <t>Dia 8" Ceiling Diffuser, 75Cfm, TITUS OMNI-AA</t>
  </si>
  <si>
    <t>Dia 8" Ceiling Diffuser, 200Cfm, TITUS OMNI-AA</t>
  </si>
  <si>
    <t>Dia 8" Ceiling Diffuser, 230Cfm, TITUS OMNI-AA</t>
  </si>
  <si>
    <t>Dia 12" Ceiling Diffuser, 400Cfm, TITUS OMNI-AA</t>
  </si>
  <si>
    <t>LD-1, Linear Slot Diffuser-1, 250Cfm</t>
  </si>
  <si>
    <t>24"x32" Louvers for Pool Heater Combustion Air</t>
  </si>
  <si>
    <t>PACKAGED TERMINAL AIR CONDITIONING UNIT</t>
  </si>
  <si>
    <t>PTAC-A, Packaged Terminal Air Conditioning Unit, Fan CFM: 330, Min. Total Cap. (MBH): 12.0, Min. EER: 11.8, Dehumidification (PMTS/HR): 1.7, Ambient Air DB/WB: 85.0 / 72.7, Min. Heating Cap. (MBH): 11.1, Min. COP: 3.4, Strip Heat Capacity (kW): 2.5, Electrical: 208V / 1 PH / 60 Hz.
Notes
Provide with grille and remote control interface.
Provide with insulated metal or thermoplastic wall sleeve, complete with drain kit and sub base.
Provide with R-32 refrigerant.
Provide with 2 speed fan (high/low).
Provide 24 VAC transformer for control.
Basis of design is AMANA PTAC HEAT PUMPS WITH AUXILLARY HEAT.
Provide with Electronic digital thermostat must be hard wired, remote, and wall mounted.</t>
  </si>
  <si>
    <t>PTAC-B, Packaged Terminal Air Conditioning Unit, Fan CFM: 290, Min. Total Cap. (MBH): 9.0, Min. EER: 13.0, Dehumidification (PMTS/HR): 2.0, Ambient Air DB/WB: 85.0 / 72.7, Min. Heating Cap. (MBH): 8.2, Min. COP: 3.9, Strip Heat Capacity (kW): 2.5, Electrical: 208V / 1 PH / 60 Hz.
Notes
Provide with grille and remote control interface.
Provide with insulated metal or thermoplastic wall sleeve, complete with drain kit and sub base.
Provide with R-32 refrigerant.
Provide with 2 speed fan (high/low).
Provide 24 VAC transformer for control.
Basis of design is AMANA PTAC HEAT PUMPS WITH AUXILLARY HEAT.
Provide with Electronic digital thermostat must be hard wired, remote, and wall mounted.</t>
  </si>
  <si>
    <t xml:space="preserve">DX SPLIT SYSTEM AIR HANDLING UNIT </t>
  </si>
  <si>
    <t>INDOOR UNIT</t>
  </si>
  <si>
    <t>AHU-1 – DX Split System Air Handling Unit, TRANE, 
Airflow: 1,600 CFM, OA: 150 CFM, ESP: 0.6 in.w.g.
Cooling Coil Performance: Total 42.7 MBH, Sensible 35.4 MBH, Latent 7.3 MBH.
Heating Coil Performance: Total 33.2 MBH, HSPF 7.7.
Compressor: 1 Qty, RLA: 18.1 A.
Fan: 1 Qty, FLA: 2.8 A.
Electrical: 208V / 1Ph / 60Hz.</t>
  </si>
  <si>
    <t>AHU-2 – DX Split System Air Handling Unit, TRANE, 
Airflow: 1,650 CFM, OA: 330 CFM, ESP: 0.75 in.w.g.
Cooling Coil Performance: Total 56.7 MBH, Sensible 34.7 MBH, Latent 22.0 MBH.
Heating Coil Performance: Total 41.0 MBH, HSPF 7.7.
Compressor: 1 Qty, RLA: 22.3 A.
Fan: 1 Qty, FLA: 2.8 A.
Electrical: 208V / 1Ph / 60Hz.</t>
  </si>
  <si>
    <t>AHU-3 – DX Split System Air Handling Unit, TRANE, 
Airflow: 450 CFM, OA: 35 CFM, ESP: 0.5 in.w.g.
Cooling Coil Performance: Total 12.0 MBH, Sensible 8.5 MBH, Latent 3.5 MBH.
Heating Coil Performance: Total 8.9 MBH, HSPF 7.7.
Compressor: 1 Qty, RLA: 7.8 A.
Fan: 1 Qty, FLA: 0.77 A.
Electrical: 208V / 1Ph / 60Hz.</t>
  </si>
  <si>
    <t>AHU-4 – DX Split System Air Handling Unit, TRANE, 
Airflow: 1,800 CFM, OA: 250 CFM, ESP: 1.0 in.w.g.
Cooling Coil Performance: Total 52.9 MBH, Sensible 40.1 MBH, Latent 12.8 MBH.
Heating Coil Performance: Total 42.8 MBH, HSPF 7.7.
Compressor: 1 Qty, RLA: 22.3 A.
Fan: 1 Qty, FLA: 2.8 A.
Electrical: 208V / 1Ph / 60Hz.</t>
  </si>
  <si>
    <t>AHU-5 – DX Split System Air Handling Unit, TRANE, 
Airflow: 1,350 CFM, OA: 160 CFM, ESP: 0.5 in.w.g.
Cooling Coil Performance: Total 37.7 MBH, Sensible 30.2 MBH, Latent 7.5 MBH.
Heating Coil Performance: Total 30.3 MBH, HSPF 7.7.
Compressor: 1 Qty, RLA: 13.5 A.
Fan: 1 Qty, FLA: 0.64 A.
Electrical: 208V / 1Ph / 60Hz.</t>
  </si>
  <si>
    <t>OUTDOOR UNIT</t>
  </si>
  <si>
    <t>HP-1 – Split System Heat Pump, TRANE, 
Heating Performance: 33.2 MBH, HSPF: 7.7.
Compressor: 1 Qty, RLA: 18.1 A.
Fan (Outdoor): 1 Qty, FLA: 2.8 A.
Ambient Conditions: Summer DB 86°F / WB 72.7°F, Winter DB 12.9°F.
Electrical: 208V / 1Ph / 60Hz.</t>
  </si>
  <si>
    <t>HP-2 – Split System Heat Pump, TRANE, 
Heating Performance: 41.0 MBH, HSPF: 7.7.
Compressor: 1 Qty, RLA: 22.3 A.
Fan (Outdoor): 1 Qty, FLA: 2.8 A.
Ambient Conditions: Summer DB 86°F / WB 72.7°F, Winter DB 12.9°F.
Electrical: 208V / 1Ph / 60Hz.</t>
  </si>
  <si>
    <t>HP-3 – Split System Heat Pump, TRANE, 
Heating Performance: 8.9 MBH, HSPF: 7.7.
Compressor: 1 Qty, RLA: 7.8 A.
Fan (Outdoor): 1 Qty, FLA: 0.77 A.
Ambient Conditions: Summer DB 86°F / WB 72.7°F, Winter DB 12.9°F.
Electrical: 208V / 1Ph / 60Hz.</t>
  </si>
  <si>
    <t>HP-4 – Split System Heat Pump, TRANE, 
Heating Performance: 42.8 MBH, HSPF: 7.7.
Compressor: 1 Qty, RLA: 22.3 A.
Fan (Outdoor): 1 Qty, FLA: 2.8 A.
Ambient Conditions: Summer DB 86°F / WB 72.7°F, Winter DB 12.9°F.
Electrical: 208V / 1Ph / 60Hz.</t>
  </si>
  <si>
    <t>HP-5 – Split System Heat Pump, TRANE, 
Heating Performance: 30.3 MBH, HSPF: 7.7.
Compressor: 1 Qty, RLA: 13.5 A.
Fan (Outdoor): 1 Qty, FLA: 0.64 A.
Ambient Conditions: Summer DB 86°F / WB 72.7°F, Winter DB 12.9°F.
Electrical: 208V / 1Ph / 60Hz.</t>
  </si>
  <si>
    <r>
      <rPr>
        <sz val="12"/>
        <color rgb="FFFF0000"/>
        <rFont val="Times New Roman"/>
        <family val="1"/>
      </rPr>
      <t>Notes for (DX SPLIT SYSTEM AIR HANDLING UNIT )</t>
    </r>
    <r>
      <rPr>
        <sz val="12"/>
        <color theme="1"/>
        <rFont val="Times New Roman"/>
        <family val="1"/>
      </rPr>
      <t xml:space="preserve">
1.	AHU-5 shall be of the horizontal configuration. All other units shall be of the vertical configuration.
2.	Provide all vertical units with McDaniels labor saver with filter housing.
3.	Provide with ECM motor. Provide multi-speed direct drive fan.
4.	Provide R-454B refrigerant.
5.	Provide with scroll compressor and long-line kit.
6.	Provide 2" pleated MERV-13 filters, maximum filter velocity 360 FPM.
7.	Provide concrete pad for condensing unit mounting.
8.	Provide unit with condenser coil guards, compressor time delay restart control, filter dryer, refrigerant sight glass, automatic defrost cycle, thermostat, and adjustable expansion valve.
9.	Provide AHU-2 and AHU-4 with duct heater with SCR controls for electric heat.</t>
    </r>
  </si>
  <si>
    <t>DUCTLESS SPLIT SYSTEM</t>
  </si>
  <si>
    <t>DAC-1, Ductless Split System, MITSUBISHI MR. SLIM, Cooling Capacity: 6.0 MBH, Min. SEER: 32, Airflow: 340 CFM, Heating COP @47*F: 4.7, Electrical: 208V/1Ph/60Hz.</t>
  </si>
  <si>
    <t>DAC-2, Ductless Split System, MITSUBISHI MR. SLIM, Cooling Capacity: 6.0 MBH, Min. SEER: 32, Airflow: 340 CFM, Heating COP @47*F: 4.7: 4.7, Electrical: 208V/1Ph/60Hz.</t>
  </si>
  <si>
    <t>DAC-3, Ductless Split System, MITSUBISHI MR. SLIM, Cooling Capacity: 12.0 MBH, Min. SEER: 23, Airflow: 300 CFM, Heating COP @47*F: NOT APPLICABLE, Electrical: 208V/1Ph/60Hz.</t>
  </si>
  <si>
    <t>DCU-1, Ductless Split System, MITSUBISHI MR. SLIM, Compressor Qty: 1, Condenser Fan Qty: 1, Electrical: 208V/1Ph/60Hz.
Notes: Provide compressor with anti-short cycle controls and time delay on compressor restart.
Provide outdoor unit with corrosion protection for coils and casings.</t>
  </si>
  <si>
    <t>DCU-2, Ductless Split System, MITSUBISHI MR. SLIM, Compressor Qty: 1, Condenser Fan Qty: 1, Electrical: 208V/1Ph/60Hz.
Notes: Provide compressor with anti-short cycle controls and time delay on compressor restart.
Provide outdoor unit with corrosion protection for coils and casings.</t>
  </si>
  <si>
    <t>DCU-3, Ductless Split System, MITSUBISHI MR. SLIM, Compressor Qty: 1, Condenser Fan Qty: 1, Electrical: 208V/1Ph/60Hz.
Notes: Provide compressor with anti-short cycle controls and time delay on compressor restart.
Provide outdoor unit with corrosion protection for coils and casings.</t>
  </si>
  <si>
    <t>EXHAUST FAN</t>
  </si>
  <si>
    <t>EF-1 – Ceiling Exhaust Fan, Direct Drive, Airflow: 50 CFM, ESP: 0.25 in.w.g., Max RPM: 850, Max Sones: 1.0, Motor: 13 W, 115V / 1Ph / 60Hz
Notes: Provide fan with speed controller for air-flow balancing. Mount controller within fan housing.
Provide fan with integral disconnect.
Provide gravity backdraft damper.</t>
  </si>
  <si>
    <t>EF-2 – Inline Cabinet Fan, Direct Drive, Airflow: 200 CFM, ESP: 0.50 in.w.g., Max RPM: 1,100, Max Sones: 2.0, Motor: 48 W, 115V / 1Ph / 60Hz
Notes: Provide fan with speed controller for air-flow balancing. Mount controller within fan housing.
Provide fan with integral disconnect.
Provide gravity backdraft damper.</t>
  </si>
  <si>
    <t>EF-3 – Roof Exhaust Fan, Direct Drive, Airflow: 100 CFM, ESP: 0.50 in.w.g., Max RPM: 1,150, Max Sones: 5.0, Motor: 1/4 HP, 115V / 1Ph / 60Hz
Notes: Provide fan with speed controller for air-flow balancing. Mount controller within fan housing.
Provide fan with integral disconnect.
Provide gravity backdraft damper.</t>
  </si>
  <si>
    <t>EF-4 – Roof Exhaust Fan, Direct Drive, Airflow: 125 CFM, ESP: 0.50 in.w.g., Max RPM: 1,200, Max Sones: 6.0, Motor: 1/4 HP, 115V / 1Ph / 60Hz
Notes: Provide fan with speed controller for air-flow balancing. Mount controller within fan housing.
Provide fan with integral disconnect.
Provide gravity backdraft damper.</t>
  </si>
  <si>
    <t>EF-5 – Ceiling Exhaust Fan, Direct Drive, Airflow: 150 CFM, ESP: 0.50 in.w.g., Max RPM: 1,300, Max Sones: 6.0, Motor: 1/4 HP, 115V / 1Ph / 60Hz
Notes: Provide fan with speed controller for air-flow balancing. Mount controller within fan housing.
Provide fan with integral disconnect.
Provide gravity backdraft damper.</t>
  </si>
  <si>
    <t>EF-6 – Ceiling Exhaust Fan, Direct Drive, Airflow: 50 CFM, ESP: 0.25 in.w.g., Max RPM: 850, Max Sones: 1.0, Motor: 13 W, 115V / 1Ph / 60Hz
Notes: Provide fan with speed controller for air-flow balancing. Mount controller within fan housing.
Provide fan with integral disconnect.
Provide gravity backdraft damper.</t>
  </si>
  <si>
    <t>EF-7 – Roof Exhaust Fan, Direct Drive, Airflow: 400 CFM, ESP: 0.50 in.w.g., Max RPM: 1,550, Max Sones: 8.0, Motor: 1/15 HP, 115V / 1Ph / 60Hz
Notes: Provide fan with speed controller for air-flow balancing. Mount controller within fan housing.
Provide fan with integral disconnect.
Provide gravity backdraft damper.</t>
  </si>
  <si>
    <t>EF-8 – Roof Exhaust Fan, Direct Drive, Airflow: 50 CFM, ESP: 0.25 in.w.g., Max RPM: 1,100, Max Sones: 2.0, Motor: 1/200 HP, 115V / 1Ph / 60Hz
Notes: Provide fan with speed controller for air-flow balancing. Mount controller within fan housing.
Provide fan with integral disconnect.
Provide gravity backdraft damper.</t>
  </si>
  <si>
    <t>EF-9 – Roof Exhaust Fan, Direct Drive, Airflow: 75 CFM, ESP: 0.25 in.w.g., Max RPM: 1,400, Max Sones: 3.0, Motor: 1/15 HP, 115V / 1Ph / 60Hz
Notes: Provide fan with speed controller for air-flow balancing. Mount controller within fan housing.
Provide fan with integral disconnect.
Provide gravity backdraft damper.</t>
  </si>
  <si>
    <t>ELECTRIC UNIT HEATER</t>
  </si>
  <si>
    <t>EUH-1, Electric Unit Heater, Heat KW: 2.6, Fan CFM: 410, Motor HP: 1/40, Motor RPM: 1,650, Electrical: 208 Volts, 1 Phase, 60 Hz.
Notes
Provide with manufacturer's mounting bracket.
Provide with integral thermostat, disconnect, Birdscreen, and low voltage controls transformer.</t>
  </si>
  <si>
    <t>EUH-2, Electric Unit Heater, Heat KW: 2.6, Fan CFM: 410, Motor HP: 1/40, Motor RPM: 1,650, Electrical: 208 Volts, 1 Phase, 60 Hz.
Notes
Provide with manufacturer's mounting bracket.
Provide with integral thermostat, disconnect, Birdscreen, and low voltage controls transformer.</t>
  </si>
  <si>
    <t>ELECTRIC DUCT HEATER</t>
  </si>
  <si>
    <t>DH-1, Electric Duct Heater, GREENHECK, Heat KW: 13.3, AHU Served: AHU-2, Electrical: 208 Volts, 1 Phase, 60 Hz.
Notes: Provide with hinged control cabinet cover.
Provide with SCR controls.</t>
  </si>
  <si>
    <t>DH-2, Electric Duct Heater, GREENHECK, Heat KW: 12.6, AHU Served: AHU-4, Electrical: 208 Volts, 1 Phase, 60 Hz.
Notes: Provide with hinged control cabinet cover.
Provide with SCR controls.</t>
  </si>
  <si>
    <t>DX SPLIT SYSTEM POOL DEHUMIDIFICATION UNIT</t>
  </si>
  <si>
    <t>OAU-3, DX Split System Pool Dehumidification Unit, DECTRON, Total Airflow: 1,650 CFM, OA Airflow: 430 CFM, ESP: 0.5 in W.C., Total Capacity: 59.3 MBH, Sensible Capacity: 37.5 MBH, Latent Capacity: 21.8 MBH, Entering Air DB/WB: 85 / 73.9.
Moisture Removal: 20.2 LBS/HR.
EER: 14.0.
Min. Strip Heat (kW): 3.6.
Fan Motor: 3/4 HP.
Electrical: 208V, 3 Phase, 60 Hz.</t>
  </si>
  <si>
    <t>Outdoor Unit (OACU-3) Condensing Data, Ambient Temp (Summer): 86.0 DB / 73.0 WB (Deg F), Ambient Temp (Winter): 12.9 DB (Deg F). Electrical: 208V, 3 Phase, 60 Hz.</t>
  </si>
  <si>
    <r>
      <rPr>
        <sz val="12"/>
        <color rgb="FFFF0000"/>
        <rFont val="Times New Roman"/>
        <family val="1"/>
      </rPr>
      <t>Notes for (DX SPLIT SYSTEM POOL DEHUMIDIFICATION UNIT)</t>
    </r>
    <r>
      <rPr>
        <sz val="12"/>
        <color theme="1"/>
        <rFont val="Times New Roman"/>
        <family val="1"/>
      </rPr>
      <t xml:space="preserve">
Provide Unit With R-4548 Refrigerant.
Provide Factory Mounted Fire Stats To Shut Unit Down Upon Detection Of Excessive Heat In The Supply Side Discharge Of Unit.
Provide With Merv 13 Filters.
Provide Control Kit To Include Blower Contactor Or Starter, Transformer, Electric Heater Interlocks And Lockouts.
Provide Electric Heat With Modulating Control
Provide Hot Gas Bypass For Evaporator Coil Freeze Protection.
Provide Hot Gas Reheat Coil
Provide With Two-Stage Scroll Compressor.
Provide Unit With Condenser Coil Guards, Time Delay On Restart Control, Filter Dryer, Refrigerant Sight Glass,
Provide Concrete Pad for Condensing Unit Mounting.
Automatic Defrost Cycle, Thermostat, And Adjustable Expansion Valve.</t>
    </r>
  </si>
  <si>
    <t>DX PACKAGED ROOF MOUNTED 100% OA UNIT</t>
  </si>
  <si>
    <t>OAU-1 – DX Packaged 100% Outdoor Air Unit, Valent,
Fan: 1 Qty, 2 HP Motor, Total Airflow: 1,950 CFM, Outside Air: 1,950 CFM, ESP: 1.0 in.w.g.
Cooling Performance: EAT 80.3°F DB / 74.7°F WB, LAT 54.0°F DB / 54.0°F WB
Cooling Capacities: Total 146.4 MBH, Sensible 55.4 MBH, Latent 91.0 MBH
Face Velocity: 350 FPM, Minimum ISMRE: 6.1
HGRH Performance: EAT 54°F DB, LAT 70°F DB, Total Capacity: 34 MBH
Gas Heating Performance: EAT 13°F DB / 85°F LAT, Gas Output: 152 MBH, Input: 190 MBH, Efficiency: 80%
Compressor: 1 Qty, RLA 38.4
Condenser Fans: 2 Qty
Electrical: Unit MCA 63.1</t>
  </si>
  <si>
    <t>OAU-2 – DX Packaged 100% Outdoor Air Unit, Valent,
Fan: 1 Qty, 2 HP Motor, Total Airflow: 2,080 CFM, Outside Air: 2,080 CFM, ESP: 1.0 in.w.g.
Cooling Performance: EAT 80.3°F DB / 74.7°F WB, LAT 54.0°F DB / 54.0°F WB
Cooling Capacities: Total 156.1 MBH, Sensible 59.1 MBH, Latent 97.0 MBH
Face Velocity: 350 FPM, Minimum ISMRE: 6.1
HGRH Performance: EAT 54°F DB, LAT 70°F DB, Total Capacity: 36 MBH
Gas Heating Performance: EAT 13°F DB / 85°F LAT, Gas Output: 162 MBH, Input: 202 MBH, Efficiency: 80%
Compressor: 1 Qty, RLA 38.4
Condenser Fans: 2 Qty
Electrical: Unit MCA 63.1</t>
  </si>
  <si>
    <r>
      <rPr>
        <sz val="12"/>
        <color rgb="FFFF0000"/>
        <rFont val="Times New Roman"/>
        <family val="1"/>
      </rPr>
      <t>NOTES (for OAU Units)</t>
    </r>
    <r>
      <rPr>
        <sz val="12"/>
        <color theme="1"/>
        <rFont val="Times New Roman"/>
        <family val="1"/>
      </rPr>
      <t xml:space="preserve">
1. Provide unit with R-454B refrigerant and ensure compliance with the latest applicable AHRI Standard 920.
2. Provide factory or field-mounted fire stats to shut down unit upon detection of excessive heat in the discharge of unit.
3. Provide control kit including blower contactor or starter, transformer, electric heater interlocks, and lockouts.
4. Provide gas heat with modulating 4:1 turndown. Provide direct spark ignition and power venting.
5. Provide MERV-13 filters.
6. Provide hot gas reheat coil to reheat air to neutralize leaving air temperature during cooling mode.
7. Provide hot gas bypass to prevent coil freeze-up.
8. Provide unit with condenser coil guards, compressor time-delay on restart control, filter dryer, refrigerant sight glass, and adjustable expansion valve.
9. Provide unit with phase and brownout protection, condensate overflow unit shutdown, and damper end switch.
10. Provide manufacturer's weather hood and roof curb.</t>
    </r>
  </si>
  <si>
    <t>6"x6" Volume Damper</t>
  </si>
  <si>
    <t>8"x8" Volume Damper</t>
  </si>
  <si>
    <t>8"x6" Volume Damper</t>
  </si>
  <si>
    <t>10"x10" Volume Damper</t>
  </si>
  <si>
    <t>12"x12" Volume Damper</t>
  </si>
  <si>
    <t>14"x14" Volume Damper</t>
  </si>
  <si>
    <t>14"x10" Volume Damper</t>
  </si>
  <si>
    <t>16"x14" Volume Damper</t>
  </si>
  <si>
    <t>16"x12" Volume Damper</t>
  </si>
  <si>
    <t>22"x10" Volume Damper</t>
  </si>
  <si>
    <t>Dia 4" Volume Damper</t>
  </si>
  <si>
    <t>Dia 6" Volume Damper</t>
  </si>
  <si>
    <t>Dia 8" Volume Damper</t>
  </si>
  <si>
    <t>Dia 12" Volume Damper</t>
  </si>
  <si>
    <t>8"x8" Fire Damper</t>
  </si>
  <si>
    <t>10"x10" Fire Damper</t>
  </si>
  <si>
    <t>12"x10" Fire Damper</t>
  </si>
  <si>
    <t>14"x14" Fire Damper</t>
  </si>
  <si>
    <t>16"x14" Fire Damper</t>
  </si>
  <si>
    <t>18"x18" Fire Damper</t>
  </si>
  <si>
    <t>22"x14" Fire Damper</t>
  </si>
  <si>
    <t>Dia 8" Fire Damper</t>
  </si>
  <si>
    <t>2" Thick Fiber Glass Duct Insulation</t>
  </si>
  <si>
    <t>2" Thick Fiber Glass Duct Internal Lining Insulation</t>
  </si>
  <si>
    <t xml:space="preserve">1" Thick Acoustical Duct Liner </t>
  </si>
  <si>
    <t>6" Dia Bird Screen</t>
  </si>
  <si>
    <t>Thermostat</t>
  </si>
  <si>
    <t>FP-101, FP-102, FP-103 &amp; FP-200</t>
  </si>
  <si>
    <t>Assumed</t>
  </si>
  <si>
    <t>3/4" Dia Concealed Sprinkler Head</t>
  </si>
  <si>
    <t>3/4" Dia Dry Type Sprinkler Head</t>
  </si>
  <si>
    <t>3/4" Dia Sidewall Sprinkler Head</t>
  </si>
  <si>
    <t>As Per Fire Protection Plans</t>
  </si>
  <si>
    <t>Water Gong</t>
  </si>
  <si>
    <t>Sprinkler Head Cabinet</t>
  </si>
  <si>
    <t>Double Check Detector Valve Assemblies W/ Silicone Rubber Seal Rings Or Disks:
A.) Hersey DDC11 (3"-10")
B.) Febco 805yd (3"-10")
C.) Watts 709 (3"-10")
D.) Wilkins 950 Xl (3"-10")</t>
  </si>
  <si>
    <t>6" Dia OS&amp;Y Gate Valve with Tamper Switch</t>
  </si>
  <si>
    <t>6" Dia Check Valve</t>
  </si>
  <si>
    <t>Water Flow Switch</t>
  </si>
  <si>
    <t>Allowance for all Duct Fittings (Duct Takeoff, Transitions, Reducers &amp; Elbows), Hangers, Supports with all Relevant Accessories. (SF 47094)</t>
  </si>
  <si>
    <t>Allowance for all Fire Protection Piping, Piping Fittings, Hangers &amp; Supports with all Relevant Accessories. (SF 47094)</t>
  </si>
  <si>
    <t>1/2" Thick Fiber Mineral Insulation With ASTM Standards</t>
  </si>
  <si>
    <t>1-1/2" Thick Fiber Mineral Insulation With ASTM Standards</t>
  </si>
  <si>
    <t>Small Thermostatic Mixing Valves</t>
  </si>
  <si>
    <t>Water Hammer Arrestors (Assumed)</t>
  </si>
  <si>
    <t>Tamper Resistant Duplex Receptacle</t>
  </si>
  <si>
    <t>Tamper Resistant Duplex Receptacle GFCI</t>
  </si>
  <si>
    <t>Tamper Resistant Quad Receptacle</t>
  </si>
  <si>
    <t>Tamper Resistant Quad Receptacle GFCI</t>
  </si>
  <si>
    <t>P1,Series LED area Fixture, MFG:LITHONIA, MDL: DSK1-LED-P1-50K-80CRI-T3M-EGS-F, Lamp Type (LED), Lumens (4412), Watts (50.9), Total Watts (152.7), Voltage (208), Mounting (25' ROUND STEEL POLE)</t>
  </si>
  <si>
    <t>P2, Series LED area Fixture: LITHONIA, MDL:DSK2-LED-PD-50K-80CRI-T5WLG-EGS), Lamp Type (LED), Lumens (14483), Watts (134.5), Total Watts (672.5), Voltage (208), Mounting (25' ROUND STEEL POLE)</t>
  </si>
  <si>
    <t>P3, Series LED area Fixture, MFG:LITHONIA, MDL: DSK2-LED-50K-80CRI-T4LG-EGS, Lamp Type (LED), Lumens (15673), Watts (134.5), Total Watts (538), Voltage (208), Mounting (25' ROUND STEEL POLE)</t>
  </si>
  <si>
    <t>4" Dia Supply Air Duct</t>
  </si>
  <si>
    <t>6"x6" Supply Air Duct</t>
  </si>
  <si>
    <t>8"x6" Supply Air Duct</t>
  </si>
  <si>
    <t>8"x8" Supply Air Duct</t>
  </si>
  <si>
    <t>10"x10" Supply Air Duct</t>
  </si>
  <si>
    <t>12"x8" Supply Air Duct</t>
  </si>
  <si>
    <t>12"x10" Supply Air Duct</t>
  </si>
  <si>
    <t>14"x8" Supply Air Duct</t>
  </si>
  <si>
    <t>14"x10" Supply Air Duct</t>
  </si>
  <si>
    <t>14"x12" Supply Air Duct</t>
  </si>
  <si>
    <t>16"x12" Supply Air Duct</t>
  </si>
  <si>
    <t>16"x14" Supply Air Duct</t>
  </si>
  <si>
    <t>18"x8" Supply Air Duct</t>
  </si>
  <si>
    <t>18"x12" Supply Air Duct</t>
  </si>
  <si>
    <t>18"x18" Supply Air Duct</t>
  </si>
  <si>
    <t>22"x12" Supply Air Duct</t>
  </si>
  <si>
    <t>22"x14" Supply Air Duct</t>
  </si>
  <si>
    <t>24"x24" Supply Air Duct</t>
  </si>
  <si>
    <t>22"x12" Supply Air Duct W/Lining</t>
  </si>
  <si>
    <t>12"x10" Supply Air Duct W/Lining</t>
  </si>
  <si>
    <t>6"x6" Return Air Duct</t>
  </si>
  <si>
    <t>8"x8" Return Air Duct</t>
  </si>
  <si>
    <t>10"x10" Return Air Duct</t>
  </si>
  <si>
    <t>12"x12" Return Air Duct</t>
  </si>
  <si>
    <t>14"x14" Return Air Duct</t>
  </si>
  <si>
    <t>16"x14" Return Air Duct</t>
  </si>
  <si>
    <t>22"x12" Return Air Duct</t>
  </si>
  <si>
    <t>22"x14" Return Air Duct</t>
  </si>
  <si>
    <t>22"x22" Return Air Duct</t>
  </si>
  <si>
    <t>8"x8" Outside Air Duct</t>
  </si>
  <si>
    <t>16"x12" Outside Air Duct</t>
  </si>
  <si>
    <t>4" Dia Round Vent Duct</t>
  </si>
  <si>
    <t>6" Dia Round Vent Duct</t>
  </si>
  <si>
    <t>8" Dia Round Vent Duct</t>
  </si>
  <si>
    <t>4" Dia Exhaust Air Duct</t>
  </si>
  <si>
    <t>6"x6" Exhaust Air Duct</t>
  </si>
  <si>
    <t>8"x8" Exhaust Air Duct</t>
  </si>
  <si>
    <t>12"x12" Exhaust Air Duct</t>
  </si>
  <si>
    <t>10"x10" Transfer Air Duct</t>
  </si>
  <si>
    <t>WASTE PIPE (BELOW SLAB)</t>
  </si>
  <si>
    <t>1-1/2" Dia Waste Pipe</t>
  </si>
  <si>
    <t>2" Dia Waste Pipe</t>
  </si>
  <si>
    <t>3" Dia Waste Pipe</t>
  </si>
  <si>
    <t>4" Dia Waste Pipe</t>
  </si>
  <si>
    <t>6" Dia Waste Pipe</t>
  </si>
  <si>
    <t>Allowance For Waste Pipe Fittings With Hangers &amp; Supports (47,094 SF)</t>
  </si>
  <si>
    <t>1-1/2" Dia Vent Pipe</t>
  </si>
  <si>
    <t>1/2" Dia Vent Pipe</t>
  </si>
  <si>
    <t>2" Dia Vent Pipe</t>
  </si>
  <si>
    <t>3" Dia Vent  Pipe</t>
  </si>
  <si>
    <t>Allowance For Vent Pipe Fittings With Hangers &amp; Supports (47,094 SF)</t>
  </si>
  <si>
    <t>3" Dia Storm Drain Pipe</t>
  </si>
  <si>
    <t>4" Dia Storm Drain Pipe</t>
  </si>
  <si>
    <t>From Plumbing Plans</t>
  </si>
  <si>
    <t>P-1, Fixture Name :WATER CLOSET, Type: (ADA) FLOOR MOUNT, Basis of Design (ZURN/KOHLER), Elongated Rim, Vitreous China, Flush Valve, Top Spud, ADA Rim Height, White Open Front Toilet Seat Cover With Self-Sustaining Stainless Steel Check Hinges, ASME A112.19.2 Certified. / 1.28 GPM, Automatic Flush Valve, Hardwired, Integral Infrared Proximity Sensor, Non-Hold Open No Leak Handle, Adjustable Tail Piece, Internal Siphon Guard Protection, Self Cleaning, Chrome Plated. Coordinate Valve Height With Architectural.</t>
  </si>
  <si>
    <t>P-2, Fixture Name: WATER CLOSET, Type: (FLOOR MOUNT), Basis of Design (KOHLER), Description (Two-Piece Tank Type, Elongated Rim, Vitreous China, Comfort Rim Height (Between 16" &amp; 17"), White Closed Front Toilet Seat Solid Seat With Cover With Self-Sustaining Stainless Steel Check Hinges, Polished Chrome Lever, 1.6 GPF, ASME A112.19.2 Certified. Coordinate Lever Side (Right/Left Hand) With Architectural Plans.)</t>
  </si>
  <si>
    <t>P-2A, Fixture Name: (WATER CLOSET), Type (ADA) FLOOR MOUNT, Basis of Design (KOHLER), Description (Two-Piece Tank Type, Elongated Rim, Vitreous China, ADA Rim Height, White Open Front Toilet Seat Cover With Stainless Steel Check Hinges, Polished Chrome Lever, 1.6 GPF, ASME A112.19.2 Certified. Coordinate Lever Side (Right/Left Hand) With Architectural Plans.)</t>
  </si>
  <si>
    <t>P-3, Fixture Name (LAVATORY), Type (ADA) WALL MOUNT, Basis of Design (ZURN), Description 20"X18", Vitreous China, Front Overflow, Rectangular, White, ADA Grid Strainer, ADA Trap, Stop, And Supply Protectors. 4" Center Faucet Holes, Provide With Concealed Arm Carrier. Provide With Point Of Use Mixing Valve.</t>
  </si>
  <si>
    <t>P-4, Fixture Name: (LAVATORY), Type (UNDERMOUNT), Basis of Design (AMERICAN STANDARD/MOEN), Description (19-3/4"X13-3/4", Rectangular, Vitreous China, Front Overflow, White, Single Faucet Holde. Coordinate Dimensions With Vanity. Provide With Point Of Use Mixing Valve. / 1.2 GPM, Chrome Plated, Lever Style Handle, Water Sense Labeled, Single Holde Mounting, Lift Rod With Pop Up Drain, ASME A112.18.1 Certified.)</t>
  </si>
  <si>
    <t>P-8, Fixture Name: (SINK), Type (UNDERMOUNT), Basis of Design (JUST MANUFACTURING &amp; MOEN), Description (19-1/2"X14" Stainless Steel Sink With Lustrous Satin Finish, Single Bowl, 5" Bowl Depth, 18 GA 304 Stainless Steel, Sound Deadening On Bottom. Faucet: 1.5 GPM, High Arch With Pulldown Spray, 15" Height And 7-5/8" Reach, Single Handle, Single Faucet Hole. ASME A112.18.1 Certified. Provide With Point Of Use Mixing Valve.)</t>
  </si>
  <si>
    <t>HB, Fixture Name: (HOSE BIBB), Type (-), Basis of Design (NIBCO), Description (Quarter Turn Angle Sillcock, Steel Screw, Hose Thread.)</t>
  </si>
  <si>
    <t>P-11, Fixture Name: (DRINKING FOUNTAIN), Type (-), Basis of Design (ELKAY), Description (Double, Wall Hung, Electric Refrigerated Water Cooler With Bottle Filling Station, Chilling Capacity Of 50F Based Upon 80F Inlet Water And 90 F Ambient, 115/1/60, FLA: 4 Amps, Anti-Microbial Bubbler, Push Button Activated, Provide With Manufacturers Wall Mounting Bracket.)</t>
  </si>
  <si>
    <t>P-13, Fixture Name: (ICE MAKER BOX), Type (-), Basis of Design (OATEY), Description (Steel Box And Face Plate, Quarter Turn Ball Valve, Copper Sweat.)</t>
  </si>
  <si>
    <t>P-14, Fixture Name: (WASHER MACHINE BOX), Type (-), Basis of Design (OATEY), Description (Fire Rated Plastic Box And Face Plate, Quarter Turn Ball Valves, Copper Sweat, Allows Supply Lines From Top Or Bottom, With Water Hammer Arresters, Adjustable Metal Support Bracket, With 3" Drain 1/2" Inlet X 3/4" Hose Thread Outlet.)</t>
  </si>
  <si>
    <t>FS, Fixture Name: (FLOOR SINK), Type (-), Basis of Design (ZURN), Description (12"X12"X6", Cast Iron Body, Square Light Duty Half Grate With Slotted Openings, White Porcelain Enamel Interior And Top, With ABS Anti Splash Bottom Dome Strainer, Provide With Trap Primer Connection.)</t>
  </si>
  <si>
    <r>
      <t>Hand Wash Sink (</t>
    </r>
    <r>
      <rPr>
        <b/>
        <sz val="12"/>
        <color rgb="FFFF0000"/>
        <rFont val="Times New Roman"/>
        <family val="1"/>
      </rPr>
      <t>Install Only)</t>
    </r>
  </si>
  <si>
    <t>3" SD, Fixture Name: (SECONDARY DRAIN), Type (-), Basis of Design (ZURN), Description (12" Diameter, Dura Coated Cast Iron Body With Membrane Flashing Clamp, Low Silhouette Poly-Dome. Provide With 2" External Water Dam.)</t>
  </si>
  <si>
    <t>4" SD, Fixture Name: (SECONDARY DRAIN), Type (-), Basis of Design (ZURN), Description (12" Diameter, Dura Coated Cast Iron Body With Membrane Flashing Clamp, Low Silhouette Poly-Dome. Provide With 2" External Water Dam.)</t>
  </si>
  <si>
    <t>4" RD, Fixture Name: (ROOF DRAIN), Type (-), Basis of Design (ZURN), Description (12" Diameter, Dura Coated Cast Iron Body With Membrane Flashing Clamp, Low Silhouette Poly-Dome.)</t>
  </si>
  <si>
    <t>3" RD, Fixture Name: (ROOF DRAIN), Type (-), Basis of Design (ZURN), Description (12" Diameter, Dura Coated Cast Iron Body With Membrane Flashing Clamp, Low Silhouette Poly-Dome.)</t>
  </si>
  <si>
    <t>CO, Cleanout</t>
  </si>
  <si>
    <t>WCO, Wall Cleanout</t>
  </si>
  <si>
    <t>COTG, Grade Cleanout</t>
  </si>
  <si>
    <t>GI, Fixture Name: (GREASE INTERCEPTOR), Type (-), Basis of Design (SCHIER), Description (Flowrate Must Be 50 GPM, 13 Gal Solids Capacity, Hydromechanical Interceptor, Seamless Molded Polyethylene Designed For Outdoor Below-Grade Installation. Provide With Integral Air Relief, Provide With Adjustable Cover Adapter. Certified To ASME A112.14.3 (Type D) And CSA B481.1. Provide With Traffic Rated Cast Iron Cover. Install Per Manufacturers Requirements.)</t>
  </si>
  <si>
    <t>CP-1, Service (Hot Water Recirculation.), Type (IL), Performance Data (Capacity (GPM): 7, Pump Head (FT. W.C.)</t>
  </si>
  <si>
    <t>CP-2, Service (140 Deg Hot Water Recirculation), Type (IL), Performance Data (Capacity (GPM): 2, Pump Head (FT. W.C.)</t>
  </si>
  <si>
    <t>SP-1, Performance Data (Capacity (GPM): 50, Pump Head (FT. W.C.)</t>
  </si>
  <si>
    <t>SP-2, Performance Data (Capacity (GPM): 50, Pump Head (FT. W.C.)</t>
  </si>
  <si>
    <t>IWH-1, Type (Electric), Temp Rise At 0.5 GPM (25 Deg F), Max Operating Pressure (150 PSIG)</t>
  </si>
  <si>
    <t>BP-1, Domestic Water, GPM:135.0, FT.WC:50.0</t>
  </si>
  <si>
    <t>GWH-1 , Capacity (Gallon) (120), Min. Gas Consumption Input (MBH) (1,000.0)</t>
  </si>
  <si>
    <t>GWH-2 , Capacity (Gallon) (120), Min. Gas Consumption Input (MBH) (1,000.0)</t>
  </si>
  <si>
    <t>GWH-3 , Capacity (Gallon) (120), Min. Gas Consumption Input (MBH) (1,000.0)</t>
  </si>
  <si>
    <t>GAS WATER HEATER</t>
  </si>
  <si>
    <t>Sheet No # P101-P601</t>
  </si>
  <si>
    <t>Pax Pipe-A With ASTM Standards And Fittings (Assumed)</t>
  </si>
  <si>
    <t>P-5, Fixture Name: (SHOWER), Type (-), Basis of Design (MOEN), Description (Refer To Architecture For Shower Walls And Floor Information. / 1.5 GPM, Multi Function Shower Head, Single Metal Lever Handle Pressure Balance Mixing Valve With Cast Brass Body, Chrome Finish, Water Sense Labeled, ASME A112.18.1/Csa B-125-1, ASSE 1016/Same A112.1016 Certified.)</t>
  </si>
  <si>
    <t>SHD, Fixture Name: (SHOWER DRAIN), Type (-), Basis of Design (ZURN), Description (Cast Iron Body, Bottom Outlet, Invertible Membrane Clamp, Adjustable Collar, Nickel Bronze Strainer, Provide With Trap Guard. Coordinate With Architectural Specified Shower And/or Tub.)</t>
  </si>
  <si>
    <t>P-6:, Fixture Name: (ADA SHOWER), Type (-), Basis of Design (AMERICAN STANDARD), Description (Refer To Architecture For Shower Walls And Floor Information. / 1.5 GPM, Fixed Multi Function Shower Head, Adjustable Hand/Wall Shower, Diverter Trim Kit, Single Metal Lever Handle Pressure Balance Mixing Valve With Cast Brass Body, 59" Flexible Metal Hose, 36" Slide Mounting Bar, Supply Elbow And Flange, Chrome Finish.)</t>
  </si>
  <si>
    <t>P-9, Fixture Name: (MOP SINK), Type (-), Basis of Design (FIAT &amp; ZURN), Description (36"X36"X12" Precast Terrazzo, Single Piece Made Of Black And White Marble Chips Cast In Grey Portland Cement With A Compressive Strength Of Not Less Than 3000 PSI. S.S. Strainer, S.S. Bumper Guard On All Curbs And Threshold. / Chrome Plated, Adjustable Wall Brace, Pail Hook, Four Arm Handles, Hose Threaded Spout.)</t>
  </si>
  <si>
    <t>P-10, Fixture Name: (LAUNDRY SINK), Type (FLOOR MOUNT), Basis of Design (JUST MANUFACTURING), Description (Double Compartment, 33"X27"X14", Floor Mount, Stainless Steel, With Tubular Legs, Center Drain Placement, Provide With Manufacturers Leveling Devices, Deck Back For Faucet Mounting. Faucet: 1.5 GPM, 8" Center set, Chrome Plated, Single Handle Control, Vandal Resistant Aerator.)</t>
  </si>
  <si>
    <t>P-7, Fixture Name: (SINK), Type (UNDERMOUNT), Basis of Design (AMERICAN STANDARD &amp; MOEN), Description (23"X18" Stainless Steel Sink With Lustrous Satin Finish, 10" Bowl Depth, 18 GA 304 Stainless Steel, Sound Deadening On Bottom And Side. Faucet: 1.5 GPM, Brass Construction With Chrome Finish, Gooseneck With 13" Height And 8" Reach, Lever Style Handles, Concealed 3 Hole Ledge mount, 8" Centers. ASME A112.18.1 Certified. Provide With Point Of Use Mixing Valve.)</t>
  </si>
  <si>
    <t>WH, Fixture Name: (WALL HYDRANT), Type (-), Basis of Design (WOODFORD), Description (Automatic Draining, Freeze less, With Hose Connection, Anti Siphon Vacuum Breaker, Flush Mounted Box And Door, Loose Key Operated, Chrome Finish.)</t>
  </si>
  <si>
    <t>Austad And Timer</t>
  </si>
  <si>
    <t>3" FD, Fixture Name: (FLOOR DRAIN), Type (-), Basis of Design (ZURN), Description (Cast Iron Body, Bottom Outlet, Invertible Membrane Clamp, Adjustable Collar, Nickel Bronze Strainer, Provide With Trap Guard. Coordinate With Architectural Specified Shower And/or Tub.)</t>
  </si>
  <si>
    <t>3" Dia Vent Thura Roof</t>
  </si>
  <si>
    <t>MV, Fixture Name: (MIXING VALVE), Type (-), Basis of Design (LEONARD), Description (Factory Pre Assembled And Tested, High Low Manifold System. Unstrict Mounted Assembly With Two Large Thermostatic Mixing Valves And Two Small Thermostatic Mixing Valve, 2 GPM Min Flow, Regulator Knobs, Adjustable High Temperature Limits, 125 PSI Operating Pressure. Color Coded Dials, Locking Temperature Regulators, Angle Strainer Check stops, Full Port Ball Valves, Inlet And Return Piping Manifold, With Aqua stat, Circ Pump (See Schedule), 125 PSI Operating Pressure. Similar To Leonard TM-2020B-2PS-LF. Single Valve Flowrate Is 78 GPM With 5 PSI Pressure Drop.)</t>
  </si>
  <si>
    <t>Manifold (For Pax Pipes)</t>
  </si>
  <si>
    <t>Floor Mounted Duplex Receptacle With Brushed Aluminum Cover Plates</t>
  </si>
  <si>
    <t>Floor Mounted Quad Receptacle With Brushed Aluminum Cover Plates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</si>
</sst>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 #,##0_);_(* \(#,##0\);_(* &quot;-&quot;_);_(@_)"/>
    <numFmt numFmtId="165" formatCode="_(&quot;$&quot;* #,##0.00_);_(&quot;$&quot;* \(#,##0.00\);_(&quot;$&quot;* &quot;-&quot;??_);_(@_)"/>
    <numFmt numFmtId="166" formatCode="&quot;$&quot;#,##0"/>
    <numFmt numFmtId="167" formatCode="_(&quot;$&quot;* #,##0_);_(&quot;$&quot;* \(#,##0\);_(&quot;$&quot;* &quot;-&quot;??_);_(@_)"/>
    <numFmt numFmtId="168" formatCode="[$$-409]#,##0"/>
    <numFmt numFmtId="169" formatCode="[$-409]d\-mmm\-yy;@"/>
    <numFmt numFmtId="170" formatCode="0.000"/>
  </numFmts>
  <fonts count="33" x14ac:knownFonts="1">
    <font>
      <sz val="11"/>
      <color theme="1"/>
      <name val="Tw Cen MT"/>
      <family val="2"/>
      <scheme val="minor"/>
    </font>
    <font>
      <b/>
      <sz val="12"/>
      <color theme="1"/>
      <name val="Tw Cen MT"/>
      <family val="2"/>
      <scheme val="minor"/>
    </font>
    <font>
      <sz val="14"/>
      <color theme="1"/>
      <name val="Tw Cen MT"/>
      <family val="2"/>
      <scheme val="minor"/>
    </font>
    <font>
      <sz val="12"/>
      <color theme="1"/>
      <name val="Tw Cen MT"/>
      <family val="2"/>
      <scheme val="minor"/>
    </font>
    <font>
      <b/>
      <sz val="12"/>
      <color theme="0"/>
      <name val="Tw Cen MT"/>
      <family val="2"/>
      <scheme val="minor"/>
    </font>
    <font>
      <sz val="11"/>
      <color theme="1"/>
      <name val="Tw Cen MT"/>
      <family val="2"/>
      <scheme val="minor"/>
    </font>
    <font>
      <sz val="12"/>
      <name val="Arial"/>
      <family val="2"/>
    </font>
    <font>
      <sz val="12"/>
      <name val="Tw Cen MT"/>
      <family val="2"/>
      <scheme val="minor"/>
    </font>
    <font>
      <b/>
      <sz val="11"/>
      <color theme="0"/>
      <name val="Times New Roman"/>
      <family val="1"/>
    </font>
    <font>
      <sz val="12"/>
      <color theme="0"/>
      <name val="Tw Cen MT"/>
      <family val="2"/>
      <scheme val="minor"/>
    </font>
    <font>
      <b/>
      <sz val="16"/>
      <color theme="0"/>
      <name val="Times New Roman"/>
      <family val="1"/>
    </font>
    <font>
      <b/>
      <sz val="14"/>
      <name val="Times New Roman"/>
      <family val="1"/>
    </font>
    <font>
      <b/>
      <sz val="14"/>
      <color theme="1"/>
      <name val="Times New Roman"/>
      <family val="1"/>
    </font>
    <font>
      <b/>
      <sz val="12"/>
      <color rgb="FF0000B3"/>
      <name val="Times New Roman"/>
      <family val="1"/>
    </font>
    <font>
      <b/>
      <sz val="12"/>
      <color theme="1"/>
      <name val="Times New Roman"/>
      <family val="1"/>
    </font>
    <font>
      <b/>
      <sz val="12"/>
      <color rgb="FF009A88"/>
      <name val="Times New Roman"/>
      <family val="1"/>
    </font>
    <font>
      <b/>
      <sz val="12"/>
      <name val="Times New Roman"/>
      <family val="1"/>
    </font>
    <font>
      <b/>
      <sz val="12"/>
      <color theme="0"/>
      <name val="Times New Roman"/>
      <family val="1"/>
    </font>
    <font>
      <sz val="12"/>
      <name val="Times New Roman"/>
      <family val="1"/>
    </font>
    <font>
      <sz val="12"/>
      <color theme="1"/>
      <name val="Times New Roman"/>
      <family val="1"/>
    </font>
    <font>
      <sz val="11"/>
      <color theme="1"/>
      <name val="Times New Roman"/>
      <family val="1"/>
    </font>
    <font>
      <sz val="12"/>
      <color theme="0"/>
      <name val="Times New Roman"/>
      <family val="1"/>
    </font>
    <font>
      <sz val="14"/>
      <name val="Times New Roman"/>
      <family val="1"/>
    </font>
    <font>
      <b/>
      <sz val="14"/>
      <color rgb="FF009A88"/>
      <name val="Times New Roman"/>
      <family val="1"/>
    </font>
    <font>
      <b/>
      <sz val="11"/>
      <name val="Times New Roman"/>
      <family val="1"/>
    </font>
    <font>
      <b/>
      <sz val="14"/>
      <color theme="0"/>
      <name val="Times New Roman"/>
      <family val="1"/>
    </font>
    <font>
      <b/>
      <sz val="12"/>
      <color rgb="FF0000CC"/>
      <name val="Times New Roman"/>
      <family val="1"/>
    </font>
    <font>
      <b/>
      <sz val="14"/>
      <color rgb="FF0000B3"/>
      <name val="Times New Roman"/>
      <family val="1"/>
    </font>
    <font>
      <b/>
      <sz val="14"/>
      <color rgb="FFFF0000"/>
      <name val="Times New Roman"/>
      <family val="1"/>
    </font>
    <font>
      <sz val="10"/>
      <name val="Times New Roman"/>
      <family val="1"/>
    </font>
    <font>
      <sz val="11"/>
      <color theme="0"/>
      <name val="Tw Cen MT"/>
      <family val="2"/>
      <scheme val="minor"/>
    </font>
    <font>
      <sz val="12"/>
      <color rgb="FFFF0000"/>
      <name val="Times New Roman"/>
      <family val="1"/>
    </font>
    <font>
      <b/>
      <sz val="12"/>
      <color rgb="FFFF0000"/>
      <name val="Times New Roman"/>
      <family val="1"/>
    </font>
  </fonts>
  <fills count="11">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C000"/>
        <bgColor indexed="64"/>
      </patternFill>
    </fill>
    <fill>
      <patternFill patternType="solid">
        <fgColor rgb="FFFFFFCC"/>
      </patternFill>
    </fill>
    <fill>
      <patternFill patternType="solid">
        <fgColor rgb="FF013554"/>
        <bgColor indexed="64"/>
      </patternFill>
    </fill>
    <fill>
      <patternFill patternType="solid">
        <fgColor rgb="FF00496A"/>
        <bgColor indexed="64"/>
      </patternFill>
    </fill>
    <fill>
      <patternFill patternType="solid">
        <fgColor rgb="FF4A4C4C"/>
        <bgColor indexed="64"/>
      </patternFill>
    </fill>
    <fill>
      <patternFill patternType="solid">
        <fgColor theme="0" tint="-0.249977111117893"/>
        <bgColor indexed="64"/>
      </patternFill>
    </fill>
    <fill>
      <patternFill patternType="solid">
        <fgColor theme="6"/>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theme="0"/>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style="medium">
        <color indexed="64"/>
      </bottom>
      <diagonal/>
    </border>
    <border>
      <left style="medium">
        <color indexed="64"/>
      </left>
      <right/>
      <top/>
      <bottom style="double">
        <color indexed="64"/>
      </bottom>
      <diagonal/>
    </border>
    <border>
      <left style="medium">
        <color indexed="64"/>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style="thin">
        <color indexed="64"/>
      </right>
      <top style="double">
        <color indexed="64"/>
      </top>
      <bottom/>
      <diagonal/>
    </border>
    <border>
      <left style="thin">
        <color indexed="64"/>
      </left>
      <right style="medium">
        <color indexed="64"/>
      </right>
      <top/>
      <bottom style="thin">
        <color indexed="64"/>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right style="thin">
        <color indexed="64"/>
      </right>
      <top style="thin">
        <color theme="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right style="thin">
        <color indexed="64"/>
      </right>
      <top style="double">
        <color indexed="64"/>
      </top>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double">
        <color indexed="64"/>
      </top>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bottom style="thin">
        <color indexed="64"/>
      </bottom>
      <diagonal/>
    </border>
    <border>
      <left style="thin">
        <color indexed="64"/>
      </left>
      <right/>
      <top/>
      <bottom/>
      <diagonal/>
    </border>
  </borders>
  <cellStyleXfs count="10">
    <xf numFmtId="0" fontId="0" fillId="0" borderId="0"/>
    <xf numFmtId="1" fontId="1" fillId="3" borderId="1">
      <alignment horizontal="center" vertical="center"/>
    </xf>
    <xf numFmtId="165" fontId="5" fillId="0" borderId="0" applyFont="0" applyFill="0" applyBorder="0" applyAlignment="0" applyProtection="0"/>
    <xf numFmtId="165" fontId="5" fillId="0" borderId="0" applyFont="0" applyFill="0" applyBorder="0" applyAlignment="0" applyProtection="0"/>
    <xf numFmtId="0" fontId="6" fillId="0" borderId="0"/>
    <xf numFmtId="0" fontId="5" fillId="5" borderId="25" applyNumberFormat="0" applyFont="0" applyAlignment="0" applyProtection="0"/>
    <xf numFmtId="9" fontId="6" fillId="0" borderId="0" applyFont="0" applyFill="0" applyBorder="0" applyAlignment="0" applyProtection="0"/>
    <xf numFmtId="165" fontId="6" fillId="0" borderId="0" applyFont="0" applyFill="0" applyBorder="0" applyAlignment="0" applyProtection="0"/>
    <xf numFmtId="9" fontId="5" fillId="0" borderId="0" applyFont="0" applyFill="0" applyBorder="0" applyAlignment="0" applyProtection="0"/>
    <xf numFmtId="165" fontId="5" fillId="0" borderId="0" applyFont="0" applyFill="0" applyBorder="0" applyAlignment="0" applyProtection="0"/>
  </cellStyleXfs>
  <cellXfs count="270">
    <xf numFmtId="0" fontId="0" fillId="0" borderId="0" xfId="0"/>
    <xf numFmtId="0" fontId="0" fillId="0" borderId="0" xfId="0" applyAlignment="1">
      <alignment vertical="center"/>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3" borderId="0" xfId="0" applyFill="1" applyAlignment="1">
      <alignment vertical="center"/>
    </xf>
    <xf numFmtId="0" fontId="0" fillId="3" borderId="0" xfId="0" applyFill="1" applyAlignment="1">
      <alignment horizontal="center" vertical="center"/>
    </xf>
    <xf numFmtId="0" fontId="0" fillId="3" borderId="0" xfId="0" applyFill="1"/>
    <xf numFmtId="167" fontId="0" fillId="3" borderId="0" xfId="0" applyNumberFormat="1" applyFill="1"/>
    <xf numFmtId="1" fontId="3" fillId="0" borderId="1" xfId="0" applyNumberFormat="1" applyFont="1" applyBorder="1" applyAlignment="1">
      <alignment horizontal="center" vertical="center"/>
    </xf>
    <xf numFmtId="0" fontId="0" fillId="3" borderId="0" xfId="0" applyFill="1" applyAlignment="1">
      <alignment vertical="center" wrapText="1"/>
    </xf>
    <xf numFmtId="165" fontId="0" fillId="3" borderId="0" xfId="0" applyNumberFormat="1" applyFill="1" applyAlignment="1">
      <alignment vertical="center"/>
    </xf>
    <xf numFmtId="9" fontId="7" fillId="3" borderId="1" xfId="6" applyFont="1" applyFill="1" applyBorder="1" applyAlignment="1">
      <alignment horizontal="center" vertical="center"/>
    </xf>
    <xf numFmtId="0" fontId="3" fillId="0" borderId="35" xfId="0" applyFont="1" applyBorder="1" applyAlignment="1">
      <alignment horizontal="center" vertical="center"/>
    </xf>
    <xf numFmtId="0" fontId="3" fillId="0" borderId="24" xfId="0" applyFont="1" applyBorder="1" applyAlignment="1">
      <alignment horizontal="center" vertical="center"/>
    </xf>
    <xf numFmtId="0" fontId="3" fillId="0" borderId="12" xfId="0" applyFont="1" applyBorder="1" applyAlignment="1">
      <alignment horizontal="center" vertical="center"/>
    </xf>
    <xf numFmtId="1" fontId="3" fillId="0" borderId="12" xfId="0" applyNumberFormat="1" applyFont="1" applyBorder="1" applyAlignment="1">
      <alignment horizontal="center" vertical="center"/>
    </xf>
    <xf numFmtId="0" fontId="3" fillId="0" borderId="46" xfId="0" applyFont="1" applyBorder="1" applyAlignment="1">
      <alignment horizontal="center" vertical="center"/>
    </xf>
    <xf numFmtId="0" fontId="3" fillId="0" borderId="31" xfId="0" applyFont="1" applyBorder="1" applyAlignment="1">
      <alignment horizontal="center" vertical="center"/>
    </xf>
    <xf numFmtId="9" fontId="7" fillId="3" borderId="31" xfId="6" applyFont="1" applyFill="1" applyBorder="1" applyAlignment="1">
      <alignment horizontal="center" vertical="center"/>
    </xf>
    <xf numFmtId="0" fontId="3" fillId="0" borderId="32" xfId="0" applyFont="1" applyBorder="1" applyAlignment="1">
      <alignment horizontal="center" vertical="center"/>
    </xf>
    <xf numFmtId="0" fontId="8" fillId="6" borderId="26" xfId="0" applyFont="1" applyFill="1" applyBorder="1" applyAlignment="1">
      <alignment horizontal="center" vertical="center" wrapText="1"/>
    </xf>
    <xf numFmtId="0" fontId="8" fillId="6" borderId="34" xfId="0" applyFont="1" applyFill="1" applyBorder="1" applyAlignment="1">
      <alignment horizontal="center" vertical="center" wrapText="1"/>
    </xf>
    <xf numFmtId="0" fontId="8" fillId="6" borderId="21" xfId="0" applyFont="1" applyFill="1" applyBorder="1" applyAlignment="1">
      <alignment horizontal="center" vertical="center" wrapText="1"/>
    </xf>
    <xf numFmtId="0" fontId="8" fillId="6" borderId="47" xfId="0" applyFont="1" applyFill="1" applyBorder="1" applyAlignment="1">
      <alignment horizontal="center" vertical="center" wrapText="1"/>
    </xf>
    <xf numFmtId="0" fontId="9" fillId="6" borderId="24" xfId="0" applyFont="1" applyFill="1" applyBorder="1" applyAlignment="1">
      <alignment vertical="center"/>
    </xf>
    <xf numFmtId="0" fontId="4" fillId="6" borderId="40" xfId="0" applyFont="1" applyFill="1" applyBorder="1" applyAlignment="1">
      <alignment vertical="center"/>
    </xf>
    <xf numFmtId="0" fontId="1" fillId="7" borderId="35" xfId="0" applyFont="1" applyFill="1" applyBorder="1" applyAlignment="1">
      <alignment horizontal="center" vertical="center"/>
    </xf>
    <xf numFmtId="0" fontId="4" fillId="6" borderId="40" xfId="0" applyFont="1" applyFill="1" applyBorder="1" applyAlignment="1">
      <alignment horizontal="center" vertical="center"/>
    </xf>
    <xf numFmtId="0" fontId="4" fillId="6" borderId="44" xfId="0" applyFont="1" applyFill="1" applyBorder="1" applyAlignment="1">
      <alignment vertical="center"/>
    </xf>
    <xf numFmtId="0" fontId="11" fillId="3" borderId="8" xfId="0" applyFont="1" applyFill="1" applyBorder="1" applyAlignment="1">
      <alignment horizontal="left" vertical="center"/>
    </xf>
    <xf numFmtId="0" fontId="12" fillId="0" borderId="0" xfId="0" applyFont="1" applyAlignment="1">
      <alignment vertical="center" wrapText="1"/>
    </xf>
    <xf numFmtId="0" fontId="16" fillId="3" borderId="8" xfId="0" applyFont="1" applyFill="1" applyBorder="1" applyAlignment="1">
      <alignment horizontal="left" vertical="center"/>
    </xf>
    <xf numFmtId="0" fontId="16" fillId="0" borderId="11" xfId="0" applyFont="1" applyBorder="1" applyAlignment="1">
      <alignment horizontal="center" vertical="center"/>
    </xf>
    <xf numFmtId="0" fontId="18" fillId="0" borderId="7" xfId="0" applyFont="1" applyBorder="1" applyAlignment="1">
      <alignment vertical="center"/>
    </xf>
    <xf numFmtId="167" fontId="19" fillId="0" borderId="12" xfId="0" applyNumberFormat="1" applyFont="1" applyBorder="1"/>
    <xf numFmtId="167" fontId="17" fillId="8" borderId="9" xfId="2" applyNumberFormat="1" applyFont="1" applyFill="1" applyBorder="1" applyAlignment="1">
      <alignment vertical="center"/>
    </xf>
    <xf numFmtId="0" fontId="17" fillId="7" borderId="8" xfId="0" applyFont="1" applyFill="1" applyBorder="1" applyAlignment="1">
      <alignment horizontal="center" vertical="center"/>
    </xf>
    <xf numFmtId="167" fontId="21" fillId="7" borderId="10" xfId="2" applyNumberFormat="1" applyFont="1" applyFill="1" applyBorder="1" applyAlignment="1">
      <alignment horizontal="center" vertical="center"/>
    </xf>
    <xf numFmtId="165" fontId="21" fillId="7" borderId="10" xfId="2" applyFont="1" applyFill="1" applyBorder="1" applyAlignment="1">
      <alignment horizontal="center" vertical="center"/>
    </xf>
    <xf numFmtId="0" fontId="12" fillId="0" borderId="8" xfId="0" applyFont="1" applyBorder="1" applyAlignment="1">
      <alignment horizontal="left" vertical="center"/>
    </xf>
    <xf numFmtId="0" fontId="12" fillId="0" borderId="0" xfId="0" applyFont="1" applyAlignment="1">
      <alignment vertical="center"/>
    </xf>
    <xf numFmtId="0" fontId="22" fillId="3" borderId="0" xfId="0" applyFont="1" applyFill="1" applyAlignment="1">
      <alignment horizontal="center" vertical="center"/>
    </xf>
    <xf numFmtId="169" fontId="11" fillId="3" borderId="10" xfId="0" applyNumberFormat="1" applyFont="1" applyFill="1" applyBorder="1" applyAlignment="1">
      <alignment horizontal="center" vertical="center" wrapText="1"/>
    </xf>
    <xf numFmtId="0" fontId="22" fillId="3" borderId="0" xfId="0" applyFont="1" applyFill="1" applyAlignment="1">
      <alignment horizontal="left" vertical="center" wrapText="1"/>
    </xf>
    <xf numFmtId="0" fontId="20" fillId="0" borderId="0" xfId="0" applyFont="1" applyAlignment="1">
      <alignment horizontal="center" vertical="center"/>
    </xf>
    <xf numFmtId="0" fontId="11" fillId="3" borderId="8" xfId="0" applyFont="1" applyFill="1" applyBorder="1" applyAlignment="1">
      <alignment vertical="center"/>
    </xf>
    <xf numFmtId="3" fontId="23" fillId="3" borderId="0" xfId="0" applyNumberFormat="1" applyFont="1" applyFill="1" applyAlignment="1">
      <alignment horizontal="left" vertical="center" wrapText="1"/>
    </xf>
    <xf numFmtId="0" fontId="24" fillId="3" borderId="10" xfId="0" applyFont="1" applyFill="1" applyBorder="1" applyAlignment="1">
      <alignment horizontal="right" vertical="center" wrapText="1"/>
    </xf>
    <xf numFmtId="0" fontId="12" fillId="0" borderId="23" xfId="0" applyFont="1" applyBorder="1" applyAlignment="1">
      <alignment horizontal="left" vertical="center"/>
    </xf>
    <xf numFmtId="0" fontId="23" fillId="0" borderId="0" xfId="0" applyFont="1" applyAlignment="1">
      <alignment vertical="center" wrapText="1"/>
    </xf>
    <xf numFmtId="1" fontId="18" fillId="3" borderId="37" xfId="5" applyNumberFormat="1" applyFont="1" applyFill="1" applyBorder="1" applyAlignment="1">
      <alignment horizontal="center" vertical="center"/>
    </xf>
    <xf numFmtId="1" fontId="18" fillId="3" borderId="38" xfId="5" applyNumberFormat="1" applyFont="1" applyFill="1" applyBorder="1" applyAlignment="1">
      <alignment horizontal="center" vertical="center"/>
    </xf>
    <xf numFmtId="0" fontId="19" fillId="0" borderId="39" xfId="0" applyFont="1" applyBorder="1" applyAlignment="1">
      <alignment horizontal="left" vertical="center"/>
    </xf>
    <xf numFmtId="0" fontId="19" fillId="0" borderId="39" xfId="0" applyFont="1" applyBorder="1" applyAlignment="1">
      <alignment horizontal="center" vertical="center"/>
    </xf>
    <xf numFmtId="9" fontId="19" fillId="0" borderId="39" xfId="0" applyNumberFormat="1" applyFont="1" applyBorder="1" applyAlignment="1">
      <alignment horizontal="center" vertical="center"/>
    </xf>
    <xf numFmtId="1" fontId="19" fillId="0" borderId="39" xfId="0" applyNumberFormat="1" applyFont="1" applyBorder="1" applyAlignment="1">
      <alignment horizontal="center" vertical="center"/>
    </xf>
    <xf numFmtId="2" fontId="18" fillId="3" borderId="38" xfId="5" applyNumberFormat="1" applyFont="1" applyFill="1" applyBorder="1" applyAlignment="1">
      <alignment horizontal="center" vertical="center"/>
    </xf>
    <xf numFmtId="165" fontId="19" fillId="0" borderId="39" xfId="3" applyFont="1" applyBorder="1" applyAlignment="1">
      <alignment horizontal="center" vertical="center"/>
    </xf>
    <xf numFmtId="165" fontId="19" fillId="0" borderId="39" xfId="0" applyNumberFormat="1" applyFont="1" applyBorder="1" applyAlignment="1">
      <alignment horizontal="center" vertical="center" wrapText="1"/>
    </xf>
    <xf numFmtId="165" fontId="19" fillId="0" borderId="27" xfId="0" applyNumberFormat="1" applyFont="1" applyBorder="1" applyAlignment="1">
      <alignment horizontal="center" vertical="center" wrapText="1"/>
    </xf>
    <xf numFmtId="1" fontId="18" fillId="3" borderId="35" xfId="5" applyNumberFormat="1" applyFont="1" applyFill="1" applyBorder="1" applyAlignment="1">
      <alignment horizontal="center" vertical="center"/>
    </xf>
    <xf numFmtId="0" fontId="19" fillId="0" borderId="1" xfId="0" applyFont="1" applyBorder="1" applyAlignment="1">
      <alignment horizontal="center" vertical="center"/>
    </xf>
    <xf numFmtId="9" fontId="19" fillId="0" borderId="1" xfId="0" applyNumberFormat="1" applyFont="1" applyBorder="1" applyAlignment="1">
      <alignment horizontal="center" vertical="center"/>
    </xf>
    <xf numFmtId="1" fontId="19" fillId="0" borderId="1" xfId="0" applyNumberFormat="1" applyFont="1" applyBorder="1" applyAlignment="1">
      <alignment horizontal="center" vertical="center"/>
    </xf>
    <xf numFmtId="165" fontId="19" fillId="0" borderId="1" xfId="3" applyFont="1" applyBorder="1" applyAlignment="1">
      <alignment horizontal="center" vertical="center"/>
    </xf>
    <xf numFmtId="165" fontId="19" fillId="0" borderId="1" xfId="0" applyNumberFormat="1" applyFont="1" applyBorder="1" applyAlignment="1">
      <alignment horizontal="center" vertical="center" wrapText="1"/>
    </xf>
    <xf numFmtId="165" fontId="19" fillId="0" borderId="12" xfId="0" applyNumberFormat="1" applyFont="1" applyBorder="1" applyAlignment="1">
      <alignment horizontal="center" vertical="center" wrapText="1"/>
    </xf>
    <xf numFmtId="167" fontId="19" fillId="0" borderId="12" xfId="0" applyNumberFormat="1" applyFont="1" applyBorder="1" applyAlignment="1">
      <alignment horizontal="center" vertical="center" wrapText="1"/>
    </xf>
    <xf numFmtId="0" fontId="14" fillId="8" borderId="24" xfId="0" applyFont="1" applyFill="1" applyBorder="1" applyAlignment="1">
      <alignment vertical="center"/>
    </xf>
    <xf numFmtId="0" fontId="14" fillId="8" borderId="40" xfId="0" applyFont="1" applyFill="1" applyBorder="1" applyAlignment="1">
      <alignment vertical="center"/>
    </xf>
    <xf numFmtId="165" fontId="14" fillId="8" borderId="40" xfId="3" applyFont="1" applyFill="1" applyBorder="1" applyAlignment="1">
      <alignment horizontal="right" vertical="center"/>
    </xf>
    <xf numFmtId="165" fontId="17" fillId="8" borderId="40" xfId="0" applyNumberFormat="1" applyFont="1" applyFill="1" applyBorder="1" applyAlignment="1">
      <alignment horizontal="right" vertical="center" wrapText="1"/>
    </xf>
    <xf numFmtId="167" fontId="17" fillId="8" borderId="44" xfId="0" applyNumberFormat="1" applyFont="1" applyFill="1" applyBorder="1" applyAlignment="1">
      <alignment vertical="center" wrapText="1"/>
    </xf>
    <xf numFmtId="165" fontId="14" fillId="0" borderId="0" xfId="3" applyFont="1" applyFill="1" applyBorder="1" applyAlignment="1">
      <alignment horizontal="right" vertical="center"/>
    </xf>
    <xf numFmtId="167" fontId="14" fillId="0" borderId="10" xfId="0" applyNumberFormat="1" applyFont="1" applyBorder="1" applyAlignment="1">
      <alignment vertical="center" wrapText="1"/>
    </xf>
    <xf numFmtId="0" fontId="21" fillId="6" borderId="24" xfId="0" applyFont="1" applyFill="1" applyBorder="1" applyAlignment="1">
      <alignment vertical="center"/>
    </xf>
    <xf numFmtId="0" fontId="21" fillId="6" borderId="40" xfId="0" applyFont="1" applyFill="1" applyBorder="1" applyAlignment="1">
      <alignment vertical="center"/>
    </xf>
    <xf numFmtId="0" fontId="17" fillId="6" borderId="43" xfId="0" applyFont="1" applyFill="1" applyBorder="1" applyAlignment="1">
      <alignment horizontal="center" vertical="center"/>
    </xf>
    <xf numFmtId="0" fontId="25" fillId="6" borderId="43" xfId="0" applyFont="1" applyFill="1" applyBorder="1" applyAlignment="1">
      <alignment vertical="center"/>
    </xf>
    <xf numFmtId="0" fontId="17" fillId="6" borderId="40" xfId="0" applyFont="1" applyFill="1" applyBorder="1" applyAlignment="1">
      <alignment vertical="center"/>
    </xf>
    <xf numFmtId="0" fontId="17" fillId="6" borderId="40" xfId="0" applyFont="1" applyFill="1" applyBorder="1" applyAlignment="1">
      <alignment vertical="center" wrapText="1"/>
    </xf>
    <xf numFmtId="0" fontId="17" fillId="6" borderId="44" xfId="0" applyFont="1" applyFill="1" applyBorder="1" applyAlignment="1">
      <alignment vertical="center" wrapText="1"/>
    </xf>
    <xf numFmtId="0" fontId="17" fillId="7" borderId="41" xfId="0" applyFont="1" applyFill="1" applyBorder="1" applyAlignment="1">
      <alignment horizontal="center" vertical="center"/>
    </xf>
    <xf numFmtId="165" fontId="19" fillId="0" borderId="1" xfId="3" applyFont="1" applyFill="1" applyBorder="1" applyAlignment="1">
      <alignment horizontal="center" vertical="center"/>
    </xf>
    <xf numFmtId="0" fontId="26" fillId="0" borderId="1" xfId="0" applyFont="1" applyBorder="1" applyAlignment="1">
      <alignment horizontal="center"/>
    </xf>
    <xf numFmtId="0" fontId="26" fillId="0" borderId="35" xfId="0" applyFont="1" applyBorder="1" applyAlignment="1">
      <alignment horizontal="center" vertical="center"/>
    </xf>
    <xf numFmtId="0" fontId="19" fillId="3" borderId="0" xfId="5" applyFont="1" applyFill="1" applyBorder="1" applyAlignment="1">
      <alignment horizontal="left" vertical="center" wrapText="1"/>
    </xf>
    <xf numFmtId="0" fontId="18" fillId="3" borderId="0" xfId="5" applyFont="1" applyFill="1" applyBorder="1" applyAlignment="1">
      <alignment horizontal="center" vertical="center"/>
    </xf>
    <xf numFmtId="9" fontId="18" fillId="3" borderId="0" xfId="8" applyFont="1" applyFill="1" applyBorder="1" applyAlignment="1">
      <alignment horizontal="center" vertical="center"/>
    </xf>
    <xf numFmtId="165" fontId="18" fillId="3" borderId="0" xfId="3" applyFont="1" applyFill="1" applyBorder="1" applyAlignment="1" applyProtection="1">
      <alignment horizontal="center" vertical="center"/>
    </xf>
    <xf numFmtId="167" fontId="19" fillId="0" borderId="10" xfId="0" applyNumberFormat="1" applyFont="1" applyBorder="1" applyAlignment="1">
      <alignment horizontal="center" vertical="center" wrapText="1"/>
    </xf>
    <xf numFmtId="1" fontId="18" fillId="3" borderId="40" xfId="5" applyNumberFormat="1" applyFont="1" applyFill="1" applyBorder="1" applyAlignment="1">
      <alignment horizontal="center" vertical="center"/>
    </xf>
    <xf numFmtId="1" fontId="19" fillId="0" borderId="35" xfId="0" applyNumberFormat="1" applyFont="1" applyBorder="1" applyAlignment="1">
      <alignment horizontal="center" vertical="center"/>
    </xf>
    <xf numFmtId="1" fontId="18" fillId="3" borderId="1" xfId="5" applyNumberFormat="1" applyFont="1" applyFill="1" applyBorder="1" applyAlignment="1">
      <alignment horizontal="center" vertical="center"/>
    </xf>
    <xf numFmtId="0" fontId="19" fillId="0" borderId="11" xfId="0" applyFont="1" applyBorder="1" applyAlignment="1">
      <alignment horizontal="center" vertical="center"/>
    </xf>
    <xf numFmtId="0" fontId="19" fillId="0" borderId="41" xfId="0" applyFont="1" applyBorder="1" applyAlignment="1">
      <alignment horizontal="center" vertical="center"/>
    </xf>
    <xf numFmtId="0" fontId="13" fillId="0" borderId="35" xfId="5" applyFont="1" applyFill="1" applyBorder="1" applyAlignment="1">
      <alignment horizontal="center" vertical="center" wrapText="1"/>
    </xf>
    <xf numFmtId="165" fontId="18" fillId="3" borderId="1" xfId="7" applyFont="1" applyFill="1" applyBorder="1" applyAlignment="1" applyProtection="1">
      <alignment horizontal="center" vertical="center"/>
    </xf>
    <xf numFmtId="0" fontId="18" fillId="3" borderId="39" xfId="5" applyFont="1" applyFill="1" applyBorder="1" applyAlignment="1">
      <alignment horizontal="center" vertical="center"/>
    </xf>
    <xf numFmtId="0" fontId="18" fillId="3" borderId="1" xfId="5" applyFont="1" applyFill="1" applyBorder="1" applyAlignment="1">
      <alignment horizontal="center" vertical="center"/>
    </xf>
    <xf numFmtId="0" fontId="27" fillId="0" borderId="42" xfId="5" applyFont="1" applyFill="1" applyBorder="1" applyAlignment="1">
      <alignment horizontal="center" vertical="center" wrapText="1"/>
    </xf>
    <xf numFmtId="0" fontId="18" fillId="3" borderId="35" xfId="5" applyFont="1" applyFill="1" applyBorder="1" applyAlignment="1">
      <alignment horizontal="center" vertical="center"/>
    </xf>
    <xf numFmtId="0" fontId="28" fillId="0" borderId="35" xfId="5" applyFont="1" applyFill="1" applyBorder="1" applyAlignment="1">
      <alignment horizontal="left" vertical="top" wrapText="1"/>
    </xf>
    <xf numFmtId="0" fontId="13" fillId="0" borderId="1" xfId="5" applyFont="1" applyFill="1" applyBorder="1" applyAlignment="1">
      <alignment horizontal="center" vertical="center" wrapText="1"/>
    </xf>
    <xf numFmtId="1" fontId="19" fillId="0" borderId="7" xfId="0" applyNumberFormat="1" applyFont="1" applyBorder="1" applyAlignment="1">
      <alignment horizontal="center" vertical="center"/>
    </xf>
    <xf numFmtId="0" fontId="26" fillId="0" borderId="40" xfId="0" applyFont="1" applyBorder="1" applyAlignment="1">
      <alignment horizontal="center" vertical="center"/>
    </xf>
    <xf numFmtId="165" fontId="18" fillId="0" borderId="1" xfId="7" applyFont="1" applyFill="1" applyBorder="1" applyAlignment="1" applyProtection="1">
      <alignment horizontal="center" vertical="center"/>
    </xf>
    <xf numFmtId="0" fontId="16" fillId="0" borderId="35" xfId="0" applyFont="1" applyBorder="1" applyAlignment="1">
      <alignment horizontal="center" vertical="center"/>
    </xf>
    <xf numFmtId="9" fontId="18" fillId="3" borderId="1" xfId="6" applyFont="1" applyFill="1" applyBorder="1" applyAlignment="1">
      <alignment horizontal="center" vertical="center"/>
    </xf>
    <xf numFmtId="164" fontId="18" fillId="3" borderId="1" xfId="5" applyNumberFormat="1" applyFont="1" applyFill="1" applyBorder="1" applyAlignment="1">
      <alignment horizontal="center" vertical="center"/>
    </xf>
    <xf numFmtId="9" fontId="18" fillId="3" borderId="7" xfId="6" applyFont="1" applyFill="1" applyBorder="1" applyAlignment="1">
      <alignment horizontal="center" vertical="center"/>
    </xf>
    <xf numFmtId="165" fontId="18" fillId="3" borderId="7" xfId="7" applyFont="1" applyFill="1" applyBorder="1" applyAlignment="1" applyProtection="1">
      <alignment horizontal="center" vertical="center"/>
    </xf>
    <xf numFmtId="165" fontId="19" fillId="0" borderId="7" xfId="0" applyNumberFormat="1" applyFont="1" applyBorder="1" applyAlignment="1">
      <alignment horizontal="center" vertical="center" wrapText="1"/>
    </xf>
    <xf numFmtId="165" fontId="19" fillId="0" borderId="13" xfId="0" applyNumberFormat="1" applyFont="1" applyBorder="1" applyAlignment="1">
      <alignment horizontal="center" vertical="center" wrapText="1"/>
    </xf>
    <xf numFmtId="9" fontId="18" fillId="0" borderId="1" xfId="6" applyFont="1" applyFill="1" applyBorder="1" applyAlignment="1">
      <alignment horizontal="center" vertical="center"/>
    </xf>
    <xf numFmtId="0" fontId="17" fillId="7" borderId="5" xfId="0" applyFont="1" applyFill="1" applyBorder="1" applyAlignment="1">
      <alignment horizontal="right" vertical="center"/>
    </xf>
    <xf numFmtId="0" fontId="17" fillId="7" borderId="6" xfId="0" applyFont="1" applyFill="1" applyBorder="1" applyAlignment="1">
      <alignment horizontal="right" vertical="center"/>
    </xf>
    <xf numFmtId="0" fontId="17" fillId="7" borderId="24" xfId="0" applyFont="1" applyFill="1" applyBorder="1" applyAlignment="1">
      <alignment horizontal="left" vertical="center"/>
    </xf>
    <xf numFmtId="0" fontId="17" fillId="7" borderId="36" xfId="0" applyFont="1" applyFill="1" applyBorder="1" applyAlignment="1">
      <alignment horizontal="left" vertical="center"/>
    </xf>
    <xf numFmtId="0" fontId="17" fillId="7" borderId="36" xfId="0" applyFont="1" applyFill="1" applyBorder="1" applyAlignment="1">
      <alignment horizontal="center" vertical="center"/>
    </xf>
    <xf numFmtId="9" fontId="17" fillId="7" borderId="4" xfId="0" applyNumberFormat="1" applyFont="1" applyFill="1" applyBorder="1" applyAlignment="1">
      <alignment horizontal="center" vertical="center" wrapText="1"/>
    </xf>
    <xf numFmtId="168" fontId="17" fillId="7" borderId="13" xfId="0" applyNumberFormat="1" applyFont="1" applyFill="1" applyBorder="1" applyAlignment="1">
      <alignment horizontal="center" vertical="center" wrapText="1"/>
    </xf>
    <xf numFmtId="0" fontId="17" fillId="7" borderId="14" xfId="0" applyFont="1" applyFill="1" applyBorder="1" applyAlignment="1">
      <alignment horizontal="left" vertical="center"/>
    </xf>
    <xf numFmtId="0" fontId="17" fillId="7" borderId="5" xfId="0" applyFont="1" applyFill="1" applyBorder="1" applyAlignment="1">
      <alignment horizontal="left" vertical="center"/>
    </xf>
    <xf numFmtId="9" fontId="17" fillId="7" borderId="1" xfId="0" applyNumberFormat="1" applyFont="1" applyFill="1" applyBorder="1" applyAlignment="1">
      <alignment horizontal="center" vertical="center" wrapText="1"/>
    </xf>
    <xf numFmtId="168" fontId="17" fillId="7" borderId="12" xfId="0" applyNumberFormat="1" applyFont="1" applyFill="1" applyBorder="1" applyAlignment="1">
      <alignment horizontal="center" vertical="center" wrapText="1"/>
    </xf>
    <xf numFmtId="0" fontId="17" fillId="7" borderId="28" xfId="0" applyFont="1" applyFill="1" applyBorder="1" applyAlignment="1">
      <alignment horizontal="left" vertical="center"/>
    </xf>
    <xf numFmtId="0" fontId="17" fillId="7" borderId="29" xfId="0" applyFont="1" applyFill="1" applyBorder="1" applyAlignment="1">
      <alignment horizontal="left" vertical="center"/>
    </xf>
    <xf numFmtId="0" fontId="17" fillId="7" borderId="29" xfId="0" applyFont="1" applyFill="1" applyBorder="1" applyAlignment="1">
      <alignment horizontal="right" vertical="center"/>
    </xf>
    <xf numFmtId="0" fontId="17" fillId="7" borderId="30" xfId="0" applyFont="1" applyFill="1" applyBorder="1" applyAlignment="1">
      <alignment horizontal="right" vertical="center"/>
    </xf>
    <xf numFmtId="9" fontId="17" fillId="7" borderId="31" xfId="0" applyNumberFormat="1" applyFont="1" applyFill="1" applyBorder="1" applyAlignment="1">
      <alignment horizontal="center" vertical="center" wrapText="1"/>
    </xf>
    <xf numFmtId="168" fontId="17" fillId="7" borderId="32" xfId="0" applyNumberFormat="1" applyFont="1" applyFill="1" applyBorder="1" applyAlignment="1">
      <alignment horizontal="center" vertical="center" wrapText="1"/>
    </xf>
    <xf numFmtId="168" fontId="17" fillId="8" borderId="27" xfId="0" applyNumberFormat="1" applyFont="1" applyFill="1" applyBorder="1" applyAlignment="1">
      <alignment horizontal="center" vertical="center" wrapText="1"/>
    </xf>
    <xf numFmtId="0" fontId="11" fillId="4" borderId="19" xfId="0" applyFont="1" applyFill="1" applyBorder="1" applyAlignment="1">
      <alignment horizontal="left" vertical="center"/>
    </xf>
    <xf numFmtId="0" fontId="11" fillId="4" borderId="22" xfId="0" applyFont="1" applyFill="1" applyBorder="1" applyAlignment="1">
      <alignment horizontal="left" vertical="center"/>
    </xf>
    <xf numFmtId="0" fontId="11" fillId="4" borderId="20" xfId="0" applyFont="1" applyFill="1" applyBorder="1" applyAlignment="1">
      <alignment horizontal="left" vertical="center"/>
    </xf>
    <xf numFmtId="0" fontId="29" fillId="0" borderId="10" xfId="0" applyFont="1" applyBorder="1" applyAlignment="1">
      <alignment horizontal="center" vertical="center" wrapText="1"/>
    </xf>
    <xf numFmtId="0" fontId="19" fillId="0" borderId="8" xfId="0" applyFont="1" applyBorder="1" applyAlignment="1">
      <alignment horizontal="left" vertical="center"/>
    </xf>
    <xf numFmtId="0" fontId="20" fillId="0" borderId="15" xfId="0" applyFont="1" applyBorder="1" applyAlignment="1">
      <alignment vertical="center" wrapText="1"/>
    </xf>
    <xf numFmtId="0" fontId="20" fillId="0" borderId="16" xfId="0" applyFont="1" applyBorder="1" applyAlignment="1">
      <alignment vertical="center" wrapText="1"/>
    </xf>
    <xf numFmtId="0" fontId="29" fillId="0" borderId="16" xfId="0" applyFont="1" applyBorder="1" applyAlignment="1">
      <alignment horizontal="center" vertical="center"/>
    </xf>
    <xf numFmtId="0" fontId="29" fillId="0" borderId="16" xfId="0" applyFont="1" applyBorder="1" applyAlignment="1">
      <alignment horizontal="center" vertical="center" wrapText="1"/>
    </xf>
    <xf numFmtId="0" fontId="29" fillId="0" borderId="17" xfId="0" applyFont="1" applyBorder="1" applyAlignment="1">
      <alignment horizontal="center" vertical="center" wrapText="1"/>
    </xf>
    <xf numFmtId="0" fontId="16" fillId="0" borderId="37" xfId="0" applyFont="1" applyBorder="1" applyAlignment="1">
      <alignment horizontal="center" vertical="center"/>
    </xf>
    <xf numFmtId="0" fontId="18" fillId="0" borderId="45" xfId="0" applyFont="1" applyBorder="1" applyAlignment="1">
      <alignment vertical="center"/>
    </xf>
    <xf numFmtId="167" fontId="19" fillId="0" borderId="27" xfId="0" applyNumberFormat="1" applyFont="1" applyBorder="1"/>
    <xf numFmtId="0" fontId="17" fillId="6" borderId="19" xfId="0" applyFont="1" applyFill="1" applyBorder="1" applyAlignment="1">
      <alignment horizontal="center" vertical="center"/>
    </xf>
    <xf numFmtId="0" fontId="17" fillId="6" borderId="22" xfId="0" applyFont="1" applyFill="1" applyBorder="1" applyAlignment="1">
      <alignment horizontal="center" vertical="center" wrapText="1"/>
    </xf>
    <xf numFmtId="0" fontId="17" fillId="6" borderId="20" xfId="0" applyFont="1" applyFill="1" applyBorder="1" applyAlignment="1">
      <alignment horizontal="center" vertical="center" wrapText="1"/>
    </xf>
    <xf numFmtId="0" fontId="0" fillId="3" borderId="10" xfId="0" applyFill="1" applyBorder="1"/>
    <xf numFmtId="43" fontId="0" fillId="3" borderId="16" xfId="0" applyNumberFormat="1" applyFill="1" applyBorder="1"/>
    <xf numFmtId="0" fontId="0" fillId="3" borderId="16" xfId="0" applyFill="1" applyBorder="1"/>
    <xf numFmtId="0" fontId="0" fillId="3" borderId="17" xfId="0" applyFill="1" applyBorder="1"/>
    <xf numFmtId="0" fontId="17" fillId="8" borderId="8" xfId="0" applyFont="1" applyFill="1" applyBorder="1" applyAlignment="1">
      <alignment horizontal="left" vertical="center"/>
    </xf>
    <xf numFmtId="0" fontId="17" fillId="7" borderId="40" xfId="0" applyFont="1" applyFill="1" applyBorder="1" applyAlignment="1">
      <alignment horizontal="center" vertical="center"/>
    </xf>
    <xf numFmtId="170" fontId="18" fillId="3" borderId="38" xfId="5" applyNumberFormat="1" applyFont="1" applyFill="1" applyBorder="1" applyAlignment="1">
      <alignment horizontal="center" vertical="center"/>
    </xf>
    <xf numFmtId="165" fontId="18" fillId="3" borderId="38" xfId="5" applyNumberFormat="1" applyFont="1" applyFill="1" applyBorder="1" applyAlignment="1">
      <alignment horizontal="center" vertical="center"/>
    </xf>
    <xf numFmtId="0" fontId="19" fillId="0" borderId="1" xfId="0" applyFont="1" applyBorder="1" applyAlignment="1">
      <alignment horizontal="left" vertical="center"/>
    </xf>
    <xf numFmtId="0" fontId="17" fillId="7" borderId="40" xfId="0" applyFont="1" applyFill="1" applyBorder="1" applyAlignment="1">
      <alignment vertical="center"/>
    </xf>
    <xf numFmtId="0" fontId="19" fillId="3" borderId="1" xfId="5" applyFont="1" applyFill="1" applyBorder="1" applyAlignment="1">
      <alignment horizontal="left" vertical="center" wrapText="1"/>
    </xf>
    <xf numFmtId="0" fontId="19" fillId="3" borderId="31" xfId="5" applyFont="1" applyFill="1" applyBorder="1" applyAlignment="1">
      <alignment horizontal="left" vertical="center" wrapText="1"/>
    </xf>
    <xf numFmtId="0" fontId="18" fillId="3" borderId="31" xfId="5" applyFont="1" applyFill="1" applyBorder="1" applyAlignment="1">
      <alignment horizontal="center" vertical="center"/>
    </xf>
    <xf numFmtId="0" fontId="13" fillId="3" borderId="0" xfId="0" applyFont="1" applyFill="1" applyAlignment="1">
      <alignment horizontal="right" vertical="center"/>
    </xf>
    <xf numFmtId="3" fontId="14" fillId="3" borderId="0" xfId="0" applyNumberFormat="1" applyFont="1" applyFill="1" applyAlignment="1">
      <alignment vertical="center" wrapText="1"/>
    </xf>
    <xf numFmtId="0" fontId="15" fillId="3" borderId="0" xfId="0" applyFont="1" applyFill="1" applyAlignment="1">
      <alignment vertical="center" wrapText="1"/>
    </xf>
    <xf numFmtId="0" fontId="14" fillId="3" borderId="0" xfId="0" applyFont="1" applyFill="1" applyAlignment="1">
      <alignment horizontal="left" vertical="center" wrapText="1"/>
    </xf>
    <xf numFmtId="169" fontId="16" fillId="3" borderId="0" xfId="0" applyNumberFormat="1" applyFont="1" applyFill="1" applyAlignment="1">
      <alignment horizontal="left" vertical="center"/>
    </xf>
    <xf numFmtId="167" fontId="14" fillId="3" borderId="0" xfId="0" applyNumberFormat="1" applyFont="1" applyFill="1" applyAlignment="1">
      <alignment horizontal="right"/>
    </xf>
    <xf numFmtId="169" fontId="15" fillId="3" borderId="0" xfId="0" applyNumberFormat="1" applyFont="1" applyFill="1" applyAlignment="1">
      <alignment horizontal="left" vertical="center"/>
    </xf>
    <xf numFmtId="165" fontId="0" fillId="3" borderId="0" xfId="0" applyNumberFormat="1" applyFill="1"/>
    <xf numFmtId="9" fontId="17" fillId="7" borderId="0" xfId="0" applyNumberFormat="1" applyFont="1" applyFill="1" applyAlignment="1">
      <alignment horizontal="center" vertical="center"/>
    </xf>
    <xf numFmtId="0" fontId="28" fillId="0" borderId="1" xfId="5" applyFont="1" applyFill="1" applyBorder="1" applyAlignment="1">
      <alignment horizontal="left" vertical="top" wrapText="1"/>
    </xf>
    <xf numFmtId="0" fontId="14" fillId="0" borderId="1" xfId="0" applyFont="1" applyBorder="1" applyAlignment="1">
      <alignment horizontal="left" wrapText="1"/>
    </xf>
    <xf numFmtId="0" fontId="14" fillId="3" borderId="1" xfId="0" applyFont="1" applyFill="1" applyBorder="1" applyAlignment="1">
      <alignment vertical="center"/>
    </xf>
    <xf numFmtId="0" fontId="12" fillId="0" borderId="0" xfId="0" applyFont="1" applyAlignment="1">
      <alignment horizontal="left" vertical="center"/>
    </xf>
    <xf numFmtId="0" fontId="20" fillId="3" borderId="0" xfId="0" applyFont="1" applyFill="1" applyAlignment="1">
      <alignment vertical="center"/>
    </xf>
    <xf numFmtId="3" fontId="12" fillId="3" borderId="0" xfId="0" applyNumberFormat="1" applyFont="1" applyFill="1" applyAlignment="1">
      <alignment horizontal="left" vertical="center" wrapText="1"/>
    </xf>
    <xf numFmtId="0" fontId="11" fillId="3" borderId="0" xfId="0" applyFont="1" applyFill="1" applyAlignment="1">
      <alignment vertical="center"/>
    </xf>
    <xf numFmtId="0" fontId="24" fillId="3" borderId="0" xfId="0" applyFont="1" applyFill="1" applyAlignment="1">
      <alignment horizontal="right" vertical="center"/>
    </xf>
    <xf numFmtId="0" fontId="24" fillId="3" borderId="0" xfId="0" applyFont="1" applyFill="1" applyAlignment="1">
      <alignment horizontal="right" vertical="center" wrapText="1"/>
    </xf>
    <xf numFmtId="0" fontId="14" fillId="0" borderId="0" xfId="0" applyFont="1" applyAlignment="1">
      <alignment vertical="center"/>
    </xf>
    <xf numFmtId="165" fontId="14" fillId="0" borderId="0" xfId="0" applyNumberFormat="1" applyFont="1" applyAlignment="1">
      <alignment horizontal="right" vertical="center" wrapText="1"/>
    </xf>
    <xf numFmtId="0" fontId="14" fillId="0" borderId="0" xfId="0" applyFont="1" applyAlignment="1">
      <alignment horizontal="center" vertical="center"/>
    </xf>
    <xf numFmtId="1" fontId="19" fillId="0" borderId="0" xfId="0" applyNumberFormat="1" applyFont="1" applyAlignment="1">
      <alignment horizontal="center" vertical="center"/>
    </xf>
    <xf numFmtId="170" fontId="19" fillId="0" borderId="0" xfId="0" applyNumberFormat="1" applyFont="1" applyAlignment="1">
      <alignment horizontal="center" vertical="center"/>
    </xf>
    <xf numFmtId="165" fontId="19" fillId="0" borderId="0" xfId="0" applyNumberFormat="1" applyFont="1" applyAlignment="1">
      <alignment horizontal="center" vertical="center" wrapText="1"/>
    </xf>
    <xf numFmtId="0" fontId="29" fillId="0" borderId="0" xfId="0" applyFont="1" applyAlignment="1">
      <alignment horizontal="center" vertical="center"/>
    </xf>
    <xf numFmtId="0" fontId="29" fillId="0" borderId="0" xfId="0" applyFont="1" applyAlignment="1">
      <alignment horizontal="center" vertical="center" wrapText="1"/>
    </xf>
    <xf numFmtId="0" fontId="19" fillId="0" borderId="0" xfId="0" applyFont="1" applyAlignment="1">
      <alignment horizontal="left" vertical="center"/>
    </xf>
    <xf numFmtId="0" fontId="25" fillId="6" borderId="40" xfId="0" applyFont="1" applyFill="1" applyBorder="1" applyAlignment="1">
      <alignment vertical="center"/>
    </xf>
    <xf numFmtId="0" fontId="12" fillId="0" borderId="10" xfId="0" applyFont="1" applyBorder="1" applyAlignment="1">
      <alignment vertical="center"/>
    </xf>
    <xf numFmtId="0" fontId="20" fillId="0" borderId="10" xfId="0" applyFont="1" applyBorder="1" applyAlignment="1">
      <alignment horizontal="center" vertical="center"/>
    </xf>
    <xf numFmtId="3" fontId="11" fillId="3" borderId="0" xfId="0" applyNumberFormat="1" applyFont="1" applyFill="1" applyAlignment="1">
      <alignment horizontal="left" vertical="center" wrapText="1"/>
    </xf>
    <xf numFmtId="0" fontId="14" fillId="9" borderId="1" xfId="0" applyFont="1" applyFill="1" applyBorder="1" applyAlignment="1">
      <alignment vertical="center"/>
    </xf>
    <xf numFmtId="0" fontId="25" fillId="6" borderId="11"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5" fillId="6" borderId="12" xfId="0" applyFont="1" applyFill="1" applyBorder="1" applyAlignment="1">
      <alignment horizontal="center" vertical="center" wrapText="1"/>
    </xf>
    <xf numFmtId="0" fontId="19" fillId="0" borderId="39" xfId="0" applyFont="1" applyBorder="1" applyAlignment="1">
      <alignment horizontal="left" vertical="center" wrapText="1"/>
    </xf>
    <xf numFmtId="0" fontId="14" fillId="8" borderId="40" xfId="0" applyFont="1" applyFill="1" applyBorder="1" applyAlignment="1">
      <alignment vertical="center" wrapText="1"/>
    </xf>
    <xf numFmtId="0" fontId="14" fillId="8" borderId="40" xfId="0" applyFont="1" applyFill="1" applyBorder="1" applyAlignment="1">
      <alignment horizontal="center" vertical="center"/>
    </xf>
    <xf numFmtId="1" fontId="14" fillId="8" borderId="40" xfId="0" applyNumberFormat="1" applyFont="1" applyFill="1" applyBorder="1" applyAlignment="1">
      <alignment horizontal="center" vertical="center"/>
    </xf>
    <xf numFmtId="170" fontId="14" fillId="8" borderId="40" xfId="0" applyNumberFormat="1" applyFont="1" applyFill="1" applyBorder="1" applyAlignment="1">
      <alignment vertical="center"/>
    </xf>
    <xf numFmtId="167" fontId="17" fillId="8" borderId="44" xfId="3" applyNumberFormat="1" applyFont="1" applyFill="1" applyBorder="1" applyAlignment="1">
      <alignment vertical="center" wrapText="1"/>
    </xf>
    <xf numFmtId="165" fontId="0" fillId="0" borderId="0" xfId="0" applyNumberFormat="1" applyAlignment="1">
      <alignment vertical="center"/>
    </xf>
    <xf numFmtId="0" fontId="18" fillId="3" borderId="43" xfId="5" applyFont="1" applyFill="1" applyBorder="1" applyAlignment="1">
      <alignment horizontal="center" vertical="center"/>
    </xf>
    <xf numFmtId="1" fontId="19" fillId="0" borderId="40" xfId="0" applyNumberFormat="1" applyFont="1" applyBorder="1" applyAlignment="1">
      <alignment horizontal="center" vertical="center"/>
    </xf>
    <xf numFmtId="9" fontId="18" fillId="3" borderId="40" xfId="6" applyFont="1" applyFill="1" applyBorder="1" applyAlignment="1">
      <alignment horizontal="center" vertical="center"/>
    </xf>
    <xf numFmtId="2" fontId="18" fillId="3" borderId="36" xfId="5" applyNumberFormat="1" applyFont="1" applyFill="1" applyBorder="1" applyAlignment="1">
      <alignment horizontal="center" vertical="center"/>
    </xf>
    <xf numFmtId="165" fontId="18" fillId="3" borderId="40" xfId="7" applyFont="1" applyFill="1" applyBorder="1" applyAlignment="1" applyProtection="1">
      <alignment horizontal="center" vertical="center"/>
    </xf>
    <xf numFmtId="165" fontId="19" fillId="0" borderId="40" xfId="0" applyNumberFormat="1" applyFont="1" applyBorder="1" applyAlignment="1">
      <alignment horizontal="center" vertical="center" wrapText="1"/>
    </xf>
    <xf numFmtId="165" fontId="19" fillId="0" borderId="44" xfId="0" applyNumberFormat="1" applyFont="1" applyBorder="1" applyAlignment="1">
      <alignment horizontal="center" vertical="center" wrapText="1"/>
    </xf>
    <xf numFmtId="0" fontId="14" fillId="3" borderId="0" xfId="0" applyFont="1" applyFill="1" applyAlignment="1">
      <alignment horizontal="center" vertical="center"/>
    </xf>
    <xf numFmtId="165" fontId="14" fillId="3" borderId="0" xfId="3" applyFont="1" applyFill="1" applyBorder="1" applyAlignment="1">
      <alignment horizontal="center" vertical="center"/>
    </xf>
    <xf numFmtId="165" fontId="14" fillId="3" borderId="0" xfId="0" applyNumberFormat="1" applyFont="1" applyFill="1" applyAlignment="1">
      <alignment horizontal="center" vertical="center" wrapText="1"/>
    </xf>
    <xf numFmtId="165" fontId="14" fillId="3" borderId="10" xfId="0" applyNumberFormat="1" applyFont="1" applyFill="1" applyBorder="1" applyAlignment="1">
      <alignment horizontal="center" vertical="center" wrapText="1"/>
    </xf>
    <xf numFmtId="0" fontId="14" fillId="0" borderId="40" xfId="0" applyFont="1" applyBorder="1" applyAlignment="1">
      <alignment vertical="center"/>
    </xf>
    <xf numFmtId="0" fontId="14" fillId="0" borderId="40" xfId="0" applyFont="1" applyBorder="1" applyAlignment="1">
      <alignment vertical="center" wrapText="1"/>
    </xf>
    <xf numFmtId="0" fontId="14" fillId="0" borderId="40" xfId="0" applyFont="1" applyBorder="1" applyAlignment="1">
      <alignment horizontal="center" vertical="center"/>
    </xf>
    <xf numFmtId="1" fontId="14" fillId="0" borderId="40" xfId="0" applyNumberFormat="1" applyFont="1" applyBorder="1" applyAlignment="1">
      <alignment horizontal="center" vertical="center"/>
    </xf>
    <xf numFmtId="170" fontId="14" fillId="0" borderId="40" xfId="0" applyNumberFormat="1" applyFont="1" applyBorder="1" applyAlignment="1">
      <alignment vertical="center"/>
    </xf>
    <xf numFmtId="165" fontId="14" fillId="0" borderId="40" xfId="3" applyFont="1" applyFill="1" applyBorder="1" applyAlignment="1">
      <alignment horizontal="right" vertical="center"/>
    </xf>
    <xf numFmtId="165" fontId="17" fillId="0" borderId="40" xfId="0" applyNumberFormat="1" applyFont="1" applyBorder="1" applyAlignment="1">
      <alignment horizontal="right" vertical="center" wrapText="1"/>
    </xf>
    <xf numFmtId="167" fontId="17" fillId="0" borderId="44" xfId="3" applyNumberFormat="1" applyFont="1" applyFill="1" applyBorder="1" applyAlignment="1">
      <alignment vertical="center" wrapText="1"/>
    </xf>
    <xf numFmtId="0" fontId="19" fillId="0" borderId="8" xfId="0" applyFont="1" applyBorder="1" applyAlignment="1">
      <alignment horizontal="center" vertical="center"/>
    </xf>
    <xf numFmtId="0" fontId="19" fillId="0" borderId="0" xfId="0" applyFont="1" applyAlignment="1">
      <alignment horizontal="center" vertical="center"/>
    </xf>
    <xf numFmtId="167" fontId="21" fillId="7" borderId="49" xfId="2" applyNumberFormat="1" applyFont="1" applyFill="1" applyBorder="1" applyAlignment="1">
      <alignment horizontal="center" vertical="center"/>
    </xf>
    <xf numFmtId="167" fontId="21" fillId="7" borderId="50" xfId="2" applyNumberFormat="1" applyFont="1" applyFill="1" applyBorder="1" applyAlignment="1">
      <alignment horizontal="center" vertical="center"/>
    </xf>
    <xf numFmtId="12" fontId="12" fillId="3" borderId="0" xfId="0" applyNumberFormat="1" applyFont="1" applyFill="1" applyAlignment="1">
      <alignment horizontal="left" vertical="center"/>
    </xf>
    <xf numFmtId="3" fontId="17" fillId="8" borderId="0" xfId="0" applyNumberFormat="1" applyFont="1" applyFill="1" applyAlignment="1">
      <alignment horizontal="center"/>
    </xf>
    <xf numFmtId="167" fontId="17" fillId="8" borderId="0" xfId="0" applyNumberFormat="1" applyFont="1" applyFill="1" applyAlignment="1">
      <alignment horizontal="right"/>
    </xf>
    <xf numFmtId="0" fontId="30" fillId="8" borderId="0" xfId="0" applyFont="1" applyFill="1"/>
    <xf numFmtId="0" fontId="17" fillId="7" borderId="35" xfId="0" applyFont="1" applyFill="1" applyBorder="1" applyAlignment="1">
      <alignment vertical="center" wrapText="1"/>
    </xf>
    <xf numFmtId="166" fontId="17" fillId="7" borderId="35" xfId="0" applyNumberFormat="1" applyFont="1" applyFill="1" applyBorder="1" applyAlignment="1">
      <alignment horizontal="center" vertical="center" wrapText="1"/>
    </xf>
    <xf numFmtId="1" fontId="17" fillId="8" borderId="0" xfId="0" applyNumberFormat="1" applyFont="1" applyFill="1" applyAlignment="1">
      <alignment horizontal="center"/>
    </xf>
    <xf numFmtId="165" fontId="19" fillId="0" borderId="38" xfId="3" applyFont="1" applyBorder="1" applyAlignment="1">
      <alignment horizontal="center" vertical="center"/>
    </xf>
    <xf numFmtId="0" fontId="27" fillId="0" borderId="1" xfId="5" applyFont="1" applyFill="1" applyBorder="1" applyAlignment="1">
      <alignment horizontal="center" vertical="center" wrapText="1"/>
    </xf>
    <xf numFmtId="0" fontId="14" fillId="0" borderId="39" xfId="0" applyFont="1" applyBorder="1" applyAlignment="1">
      <alignment horizontal="left" vertical="center" wrapText="1"/>
    </xf>
    <xf numFmtId="0" fontId="14" fillId="10" borderId="39" xfId="0" applyFont="1" applyFill="1" applyBorder="1" applyAlignment="1">
      <alignment horizontal="left" vertical="center" wrapText="1"/>
    </xf>
    <xf numFmtId="0" fontId="14" fillId="0" borderId="41" xfId="0" applyFont="1" applyBorder="1" applyAlignment="1">
      <alignment horizontal="center" vertical="center" wrapText="1"/>
    </xf>
    <xf numFmtId="0" fontId="17" fillId="8" borderId="9" xfId="0" applyFont="1" applyFill="1" applyBorder="1" applyAlignment="1">
      <alignment horizontal="center" vertical="center"/>
    </xf>
    <xf numFmtId="49" fontId="16" fillId="0" borderId="9" xfId="0" applyNumberFormat="1" applyFont="1" applyBorder="1" applyAlignment="1">
      <alignment horizontal="center" vertical="center"/>
    </xf>
    <xf numFmtId="0" fontId="17" fillId="8" borderId="18" xfId="0" applyFont="1" applyFill="1" applyBorder="1" applyAlignment="1">
      <alignment horizontal="center" vertical="center"/>
    </xf>
    <xf numFmtId="0" fontId="17" fillId="8" borderId="48" xfId="0" applyFont="1" applyFill="1" applyBorder="1" applyAlignment="1">
      <alignment horizontal="center" vertical="center"/>
    </xf>
    <xf numFmtId="0" fontId="10" fillId="6" borderId="19" xfId="0" applyFont="1" applyFill="1" applyBorder="1" applyAlignment="1">
      <alignment horizontal="center" vertical="center"/>
    </xf>
    <xf numFmtId="0" fontId="10" fillId="6" borderId="22" xfId="0" applyFont="1" applyFill="1" applyBorder="1" applyAlignment="1">
      <alignment horizontal="center" vertical="center"/>
    </xf>
    <xf numFmtId="0" fontId="10" fillId="6" borderId="20" xfId="0" applyFont="1" applyFill="1" applyBorder="1" applyAlignment="1">
      <alignment horizontal="center" vertical="center"/>
    </xf>
    <xf numFmtId="0" fontId="25" fillId="8" borderId="8" xfId="0" applyFont="1" applyFill="1" applyBorder="1" applyAlignment="1">
      <alignment horizontal="center" vertical="center"/>
    </xf>
    <xf numFmtId="0" fontId="25" fillId="8" borderId="0" xfId="0" applyFont="1" applyFill="1" applyAlignment="1">
      <alignment horizontal="center" vertical="center"/>
    </xf>
    <xf numFmtId="0" fontId="25" fillId="8" borderId="2" xfId="0" applyFont="1" applyFill="1" applyBorder="1" applyAlignment="1">
      <alignment horizontal="center" vertical="center"/>
    </xf>
    <xf numFmtId="0" fontId="25" fillId="8" borderId="33" xfId="0" applyFont="1" applyFill="1" applyBorder="1" applyAlignment="1">
      <alignment horizontal="center" vertical="center"/>
    </xf>
    <xf numFmtId="0" fontId="17" fillId="7" borderId="41" xfId="0" applyFont="1" applyFill="1" applyBorder="1" applyAlignment="1">
      <alignment horizontal="right" vertical="center"/>
    </xf>
    <xf numFmtId="0" fontId="17" fillId="7" borderId="40" xfId="0" applyFont="1" applyFill="1" applyBorder="1" applyAlignment="1">
      <alignment horizontal="right" vertical="center"/>
    </xf>
    <xf numFmtId="0" fontId="17" fillId="7" borderId="35" xfId="0" applyFont="1" applyFill="1" applyBorder="1" applyAlignment="1">
      <alignment horizontal="right" vertical="center"/>
    </xf>
    <xf numFmtId="1" fontId="16" fillId="3" borderId="7" xfId="5" applyNumberFormat="1" applyFont="1" applyFill="1" applyBorder="1" applyAlignment="1">
      <alignment horizontal="center" vertical="center" wrapText="1"/>
    </xf>
    <xf numFmtId="1" fontId="16" fillId="3" borderId="45" xfId="5" applyNumberFormat="1" applyFont="1" applyFill="1" applyBorder="1" applyAlignment="1">
      <alignment horizontal="center" vertical="center" wrapText="1"/>
    </xf>
    <xf numFmtId="1" fontId="16" fillId="3" borderId="39" xfId="5"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39"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1" xfId="0" applyFont="1" applyBorder="1" applyAlignment="1">
      <alignment horizontal="center" vertical="center" wrapText="1"/>
    </xf>
    <xf numFmtId="0" fontId="14" fillId="0" borderId="45" xfId="0" applyFont="1" applyBorder="1" applyAlignment="1">
      <alignment horizontal="center" vertical="center" wrapText="1"/>
    </xf>
    <xf numFmtId="0" fontId="14" fillId="0" borderId="39" xfId="0" applyFont="1" applyBorder="1" applyAlignment="1">
      <alignment horizontal="center" vertical="center" wrapText="1"/>
    </xf>
    <xf numFmtId="0" fontId="18" fillId="3" borderId="1" xfId="5" applyFont="1" applyFill="1" applyBorder="1" applyAlignment="1">
      <alignment horizontal="center" vertical="center" wrapText="1"/>
    </xf>
    <xf numFmtId="1" fontId="19" fillId="0" borderId="1" xfId="0" applyNumberFormat="1" applyFont="1" applyBorder="1" applyAlignment="1">
      <alignment horizontal="center" vertical="center" wrapText="1"/>
    </xf>
    <xf numFmtId="9" fontId="19" fillId="0" borderId="1" xfId="0" applyNumberFormat="1" applyFont="1" applyBorder="1" applyAlignment="1">
      <alignment horizontal="center" vertical="center" wrapText="1"/>
    </xf>
    <xf numFmtId="2" fontId="18" fillId="3" borderId="38" xfId="5" applyNumberFormat="1" applyFont="1" applyFill="1" applyBorder="1" applyAlignment="1">
      <alignment horizontal="center" vertical="center" wrapText="1"/>
    </xf>
    <xf numFmtId="165" fontId="18" fillId="3" borderId="1" xfId="7" applyFont="1" applyFill="1" applyBorder="1" applyAlignment="1" applyProtection="1">
      <alignment horizontal="center" vertical="center" wrapText="1"/>
    </xf>
    <xf numFmtId="165" fontId="0" fillId="3" borderId="0" xfId="0" applyNumberFormat="1" applyFill="1" applyAlignment="1">
      <alignment vertical="center" wrapText="1"/>
    </xf>
  </cellXfs>
  <cellStyles count="10">
    <cellStyle name="Currency" xfId="3" builtinId="4"/>
    <cellStyle name="Currency 2" xfId="2" xr:uid="{00000000-0005-0000-0000-000001000000}"/>
    <cellStyle name="Currency 3" xfId="7" xr:uid="{A3D0DE26-26CF-485F-BB72-CF57C9BAEF9A}"/>
    <cellStyle name="Currency 4" xfId="9" xr:uid="{5898E28D-3C4C-425D-BF3A-C849BDC2AF5C}"/>
    <cellStyle name="Normal" xfId="0" builtinId="0"/>
    <cellStyle name="Normal 2 3" xfId="4" xr:uid="{00000000-0005-0000-0000-000003000000}"/>
    <cellStyle name="Note" xfId="5" builtinId="10"/>
    <cellStyle name="Percent" xfId="8" builtinId="5"/>
    <cellStyle name="Percent 2" xfId="6" xr:uid="{894EF222-2471-43AC-9800-881BA9AA9091}"/>
    <cellStyle name="Style 1" xfId="1" xr:uid="{00000000-0005-0000-0000-000004000000}"/>
  </cellStyles>
  <dxfs count="0"/>
  <tableStyles count="0" defaultTableStyle="TableStyleMedium9" defaultPivotStyle="PivotStyleLight16"/>
  <colors>
    <mruColors>
      <color rgb="FF4A4C4C"/>
      <color rgb="FF013554"/>
      <color rgb="FF00496A"/>
      <color rgb="FF001521"/>
      <color rgb="FF00A6A5"/>
      <color rgb="FF00C8C3"/>
      <color rgb="FF00A8A4"/>
      <color rgb="FF00DED9"/>
      <color rgb="FF00BCB8"/>
      <color rgb="FF00DA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autoTitleDeleted val="0"/>
    <c:plotArea>
      <c:layout/>
      <c:barChart>
        <c:barDir val="col"/>
        <c:grouping val="clustered"/>
        <c:varyColors val="0"/>
        <c:ser>
          <c:idx val="0"/>
          <c:order val="0"/>
          <c:tx>
            <c:v>DIVISION COST COMPARISON</c:v>
          </c:tx>
          <c:spPr>
            <a:noFill/>
            <a:ln w="9525" cap="flat" cmpd="sng" algn="ctr">
              <a:solidFill>
                <a:schemeClr val="accent1"/>
              </a:solidFill>
              <a:miter lim="800000"/>
            </a:ln>
            <a:effectLst>
              <a:glow rad="63500">
                <a:schemeClr val="accent1">
                  <a:satMod val="175000"/>
                  <a:alpha val="25000"/>
                </a:schemeClr>
              </a:glow>
            </a:effectLst>
          </c:spPr>
          <c:invertIfNegative val="0"/>
          <c:cat>
            <c:strRef>
              <c:f>'General Summary'!$B$12:$B$19</c:f>
              <c:strCache>
                <c:ptCount val="8"/>
                <c:pt idx="0">
                  <c:v>General Requirements</c:v>
                </c:pt>
                <c:pt idx="1">
                  <c:v>Fire Suppression</c:v>
                </c:pt>
                <c:pt idx="2">
                  <c:v>Plumbing </c:v>
                </c:pt>
                <c:pt idx="3">
                  <c:v>HVAC</c:v>
                </c:pt>
                <c:pt idx="4">
                  <c:v>Electrical</c:v>
                </c:pt>
                <c:pt idx="5">
                  <c:v>Communications</c:v>
                </c:pt>
                <c:pt idx="6">
                  <c:v>Electronic Safety and Security</c:v>
                </c:pt>
                <c:pt idx="7">
                  <c:v>Utilities</c:v>
                </c:pt>
              </c:strCache>
            </c:strRef>
          </c:cat>
          <c:val>
            <c:numRef>
              <c:f>'General Summary'!$C$12:$C$19</c:f>
              <c:numCache>
                <c:formatCode>_("$"* #,##0_);_("$"* \(#,##0\);_("$"* "-"??_);_(@_)</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4-A88A-43C0-9BDF-5ADCB332C7DA}"/>
            </c:ext>
          </c:extLst>
        </c:ser>
        <c:dLbls>
          <c:showLegendKey val="0"/>
          <c:showVal val="0"/>
          <c:showCatName val="0"/>
          <c:showSerName val="0"/>
          <c:showPercent val="0"/>
          <c:showBubbleSize val="0"/>
        </c:dLbls>
        <c:gapWidth val="315"/>
        <c:overlap val="-40"/>
        <c:axId val="525215184"/>
        <c:axId val="525188976"/>
      </c:barChart>
      <c:catAx>
        <c:axId val="525215184"/>
        <c:scaling>
          <c:orientation val="minMax"/>
        </c:scaling>
        <c:delete val="0"/>
        <c:axPos val="b"/>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525188976"/>
        <c:crosses val="autoZero"/>
        <c:auto val="1"/>
        <c:lblAlgn val="ctr"/>
        <c:lblOffset val="100"/>
        <c:noMultiLvlLbl val="0"/>
      </c:catAx>
      <c:valAx>
        <c:axId val="525188976"/>
        <c:scaling>
          <c:orientation val="minMax"/>
        </c:scaling>
        <c:delete val="0"/>
        <c:axPos val="l"/>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52521518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3">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75000"/>
                <a:lumOff val="25000"/>
              </a:schemeClr>
            </a:gs>
            <a:gs pos="0">
              <a:schemeClr val="dk1">
                <a:lumMod val="65000"/>
                <a:lumOff val="3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10</xdr:col>
      <xdr:colOff>188259</xdr:colOff>
      <xdr:row>1</xdr:row>
      <xdr:rowOff>9973</xdr:rowOff>
    </xdr:from>
    <xdr:to>
      <xdr:col>13</xdr:col>
      <xdr:colOff>7323</xdr:colOff>
      <xdr:row>4</xdr:row>
      <xdr:rowOff>6425</xdr:rowOff>
    </xdr:to>
    <xdr:pic>
      <xdr:nvPicPr>
        <xdr:cNvPr id="8" name="Picture 7">
          <a:extLst>
            <a:ext uri="{FF2B5EF4-FFF2-40B4-BE49-F238E27FC236}">
              <a16:creationId xmlns:a16="http://schemas.microsoft.com/office/drawing/2014/main" id="{3A38B9B0-8722-44AC-8EC7-6AAF6A119A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5788" y="278914"/>
          <a:ext cx="1891181" cy="671345"/>
        </a:xfrm>
        <a:prstGeom prst="rect">
          <a:avLst/>
        </a:prstGeom>
      </xdr:spPr>
    </xdr:pic>
    <xdr:clientData/>
  </xdr:twoCellAnchor>
  <xdr:twoCellAnchor>
    <xdr:from>
      <xdr:col>3</xdr:col>
      <xdr:colOff>1333500</xdr:colOff>
      <xdr:row>10</xdr:row>
      <xdr:rowOff>0</xdr:rowOff>
    </xdr:from>
    <xdr:to>
      <xdr:col>12</xdr:col>
      <xdr:colOff>661147</xdr:colOff>
      <xdr:row>25</xdr:row>
      <xdr:rowOff>190500</xdr:rowOff>
    </xdr:to>
    <xdr:graphicFrame macro="">
      <xdr:nvGraphicFramePr>
        <xdr:cNvPr id="2" name="Chart 1">
          <a:extLst>
            <a:ext uri="{FF2B5EF4-FFF2-40B4-BE49-F238E27FC236}">
              <a16:creationId xmlns:a16="http://schemas.microsoft.com/office/drawing/2014/main" id="{B47D37AD-DFDF-5416-2814-CD180CDD60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0</xdr:col>
      <xdr:colOff>457200</xdr:colOff>
      <xdr:row>1</xdr:row>
      <xdr:rowOff>0</xdr:rowOff>
    </xdr:from>
    <xdr:ext cx="184731" cy="26456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457200</xdr:colOff>
      <xdr:row>1</xdr:row>
      <xdr:rowOff>0</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1</xdr:row>
      <xdr:rowOff>0</xdr:rowOff>
    </xdr:from>
    <xdr:ext cx="184731" cy="264560"/>
    <xdr:sp macro="" textlink="">
      <xdr:nvSpPr>
        <xdr:cNvPr id="5" name="TextBox 4">
          <a:extLst>
            <a:ext uri="{FF2B5EF4-FFF2-40B4-BE49-F238E27FC236}">
              <a16:creationId xmlns:a16="http://schemas.microsoft.com/office/drawing/2014/main" id="{77412386-664B-4E9A-89CC-75563F337391}"/>
            </a:ext>
          </a:extLst>
        </xdr:cNvPr>
        <xdr:cNvSpPr txBox="1"/>
      </xdr:nvSpPr>
      <xdr:spPr>
        <a:xfrm>
          <a:off x="146685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editAs="oneCell">
    <xdr:from>
      <xdr:col>11</xdr:col>
      <xdr:colOff>598370</xdr:colOff>
      <xdr:row>2</xdr:row>
      <xdr:rowOff>8227</xdr:rowOff>
    </xdr:from>
    <xdr:to>
      <xdr:col>13</xdr:col>
      <xdr:colOff>873026</xdr:colOff>
      <xdr:row>5</xdr:row>
      <xdr:rowOff>72986</xdr:rowOff>
    </xdr:to>
    <xdr:pic>
      <xdr:nvPicPr>
        <xdr:cNvPr id="7" name="Picture 6">
          <a:extLst>
            <a:ext uri="{FF2B5EF4-FFF2-40B4-BE49-F238E27FC236}">
              <a16:creationId xmlns:a16="http://schemas.microsoft.com/office/drawing/2014/main" id="{9601B92A-2E1D-489A-A33E-6A0D41DE34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42319" y="278303"/>
          <a:ext cx="2064786" cy="7465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457200</xdr:colOff>
      <xdr:row>1</xdr:row>
      <xdr:rowOff>0</xdr:rowOff>
    </xdr:from>
    <xdr:ext cx="184731" cy="264560"/>
    <xdr:sp macro="" textlink="">
      <xdr:nvSpPr>
        <xdr:cNvPr id="2" name="TextBox 1">
          <a:extLst>
            <a:ext uri="{FF2B5EF4-FFF2-40B4-BE49-F238E27FC236}">
              <a16:creationId xmlns:a16="http://schemas.microsoft.com/office/drawing/2014/main" id="{4D02F005-EF0B-4257-B40A-3DF51805605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xdr:col>
      <xdr:colOff>457200</xdr:colOff>
      <xdr:row>1</xdr:row>
      <xdr:rowOff>0</xdr:rowOff>
    </xdr:from>
    <xdr:ext cx="184731" cy="264560"/>
    <xdr:sp macro="" textlink="">
      <xdr:nvSpPr>
        <xdr:cNvPr id="3" name="TextBox 2">
          <a:extLst>
            <a:ext uri="{FF2B5EF4-FFF2-40B4-BE49-F238E27FC236}">
              <a16:creationId xmlns:a16="http://schemas.microsoft.com/office/drawing/2014/main" id="{187B14D7-C22F-49F9-98A4-ABF047FA5028}"/>
            </a:ext>
          </a:extLst>
        </xdr:cNvPr>
        <xdr:cNvSpPr txBox="1"/>
      </xdr:nvSpPr>
      <xdr:spPr>
        <a:xfrm>
          <a:off x="16764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xdr:col>
      <xdr:colOff>0</xdr:colOff>
      <xdr:row>1</xdr:row>
      <xdr:rowOff>0</xdr:rowOff>
    </xdr:from>
    <xdr:ext cx="184731" cy="264560"/>
    <xdr:sp macro="" textlink="">
      <xdr:nvSpPr>
        <xdr:cNvPr id="4" name="TextBox 3">
          <a:extLst>
            <a:ext uri="{FF2B5EF4-FFF2-40B4-BE49-F238E27FC236}">
              <a16:creationId xmlns:a16="http://schemas.microsoft.com/office/drawing/2014/main" id="{6371EBF6-F121-4F2A-A4F5-CC250342490E}"/>
            </a:ext>
          </a:extLst>
        </xdr:cNvPr>
        <xdr:cNvSpPr txBox="1"/>
      </xdr:nvSpPr>
      <xdr:spPr>
        <a:xfrm>
          <a:off x="1219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editAs="oneCell">
    <xdr:from>
      <xdr:col>3</xdr:col>
      <xdr:colOff>952817</xdr:colOff>
      <xdr:row>3</xdr:row>
      <xdr:rowOff>184704</xdr:rowOff>
    </xdr:from>
    <xdr:to>
      <xdr:col>5</xdr:col>
      <xdr:colOff>927331</xdr:colOff>
      <xdr:row>7</xdr:row>
      <xdr:rowOff>43477</xdr:rowOff>
    </xdr:to>
    <xdr:pic>
      <xdr:nvPicPr>
        <xdr:cNvPr id="5" name="Picture 4">
          <a:extLst>
            <a:ext uri="{FF2B5EF4-FFF2-40B4-BE49-F238E27FC236}">
              <a16:creationId xmlns:a16="http://schemas.microsoft.com/office/drawing/2014/main" id="{1A024EEF-49A3-4306-8638-8298B74FEC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72505" y="684767"/>
          <a:ext cx="2054139" cy="7795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Asad's%20Data\December\8222-01\8222-01,%20HVAC%20Takeoff.xlsx" TargetMode="External"/><Relationship Id="rId1" Type="http://schemas.openxmlformats.org/officeDocument/2006/relationships/externalLinkPath" Target="file:///D:\Asad's%20Data\December\8222-01\8222-01,%20HVAC%20Takeof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neral Summary"/>
      <sheetName val="Takeoff Breakdown"/>
      <sheetName val="Duct Takeoff"/>
    </sheetNames>
    <sheetDataSet>
      <sheetData sheetId="0"/>
      <sheetData sheetId="1">
        <row r="9">
          <cell r="N9">
            <v>46002</v>
          </cell>
        </row>
      </sheetData>
      <sheetData sheetId="2"/>
    </sheetDataSet>
  </externalBook>
</externalLink>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ntegral">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Integral">
      <a:majorFont>
        <a:latin typeface="Tw Cen MT Condensed" panose="020B06060201040202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w Cen MT" panose="020B06020201040206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Integral">
      <a:fillStyleLst>
        <a:solidFill>
          <a:schemeClr val="phClr"/>
        </a:solidFill>
        <a:gradFill rotWithShape="1">
          <a:gsLst>
            <a:gs pos="0">
              <a:schemeClr val="phClr">
                <a:tint val="83000"/>
                <a:satMod val="100000"/>
                <a:lumMod val="100000"/>
              </a:schemeClr>
            </a:gs>
            <a:gs pos="100000">
              <a:schemeClr val="phClr">
                <a:tint val="61000"/>
                <a:satMod val="150000"/>
                <a:lumMod val="100000"/>
              </a:schemeClr>
            </a:gs>
          </a:gsLst>
          <a:path path="circle">
            <a:fillToRect l="100000" t="100000" r="100000" b="100000"/>
          </a:path>
        </a:gradFill>
        <a:gradFill rotWithShape="1">
          <a:gsLst>
            <a:gs pos="0">
              <a:schemeClr val="phClr">
                <a:tint val="100000"/>
                <a:shade val="85000"/>
                <a:satMod val="100000"/>
                <a:lumMod val="100000"/>
              </a:schemeClr>
            </a:gs>
            <a:gs pos="100000">
              <a:schemeClr val="phClr">
                <a:tint val="90000"/>
                <a:shade val="100000"/>
                <a:satMod val="150000"/>
                <a:lumMod val="100000"/>
              </a:schemeClr>
            </a:gs>
          </a:gsLst>
          <a:path path="circle">
            <a:fillToRect l="100000" t="100000" r="100000" b="100000"/>
          </a:path>
        </a:gradFill>
      </a:fillStyleLst>
      <a:lnStyleLst>
        <a:ln w="9525" cap="flat" cmpd="sng" algn="ctr">
          <a:solidFill>
            <a:schemeClr val="phClr"/>
          </a:solidFill>
          <a:prstDash val="solid"/>
        </a:ln>
        <a:ln w="15875"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50800" dist="12700" dir="5400000" algn="ctr" rotWithShape="0">
              <a:srgbClr val="000000">
                <a:alpha val="50000"/>
              </a:srgbClr>
            </a:outerShdw>
          </a:effectLst>
        </a:effectStyle>
        <a:effectStyle>
          <a:effectLst>
            <a:outerShdw blurRad="76200" dist="25400" dir="5400000" algn="ctr" rotWithShape="0">
              <a:srgbClr val="000000">
                <a:alpha val="60000"/>
              </a:srgbClr>
            </a:outerShdw>
          </a:effectLst>
          <a:scene3d>
            <a:camera prst="orthographicFront">
              <a:rot lat="0" lon="0" rev="0"/>
            </a:camera>
            <a:lightRig rig="flat" dir="t">
              <a:rot lat="0" lon="0" rev="3600000"/>
            </a:lightRig>
          </a:scene3d>
          <a:sp3d contourW="12700" prstMaterial="flat">
            <a:bevelT w="38100" h="44450" prst="angle"/>
            <a:contourClr>
              <a:schemeClr val="phClr">
                <a:shade val="35000"/>
                <a:satMod val="160000"/>
              </a:schemeClr>
            </a:contourClr>
          </a:sp3d>
        </a:effectStyle>
      </a:effectStyleLst>
      <a:bgFillStyleLst>
        <a:solidFill>
          <a:schemeClr val="phClr"/>
        </a:solidFill>
        <a:solidFill>
          <a:schemeClr val="phClr">
            <a:tint val="95000"/>
            <a:shade val="85000"/>
            <a:satMod val="125000"/>
          </a:schemeClr>
        </a:solidFill>
        <a:blipFill rotWithShape="1">
          <a:blip xmlns:r="http://schemas.openxmlformats.org/officeDocument/2006/relationships" r:embed="rId1">
            <a:duotone>
              <a:schemeClr val="phClr">
                <a:tint val="95000"/>
                <a:shade val="74000"/>
                <a:satMod val="230000"/>
              </a:schemeClr>
              <a:schemeClr val="phClr">
                <a:tint val="92000"/>
                <a:shade val="69000"/>
                <a:satMod val="250000"/>
              </a:schemeClr>
            </a:duotone>
          </a:blip>
          <a:tile tx="0" ty="0" sx="40000" sy="40000" flip="none" algn="tl"/>
        </a:blipFill>
      </a:bgFillStyleLst>
    </a:fmtScheme>
  </a:themeElements>
  <a:objectDefaults/>
  <a:extraClrSchemeLst/>
  <a:extLst>
    <a:ext uri="{05A4C25C-085E-4340-85A3-A5531E510DB2}">
      <thm15:themeFamily xmlns:thm15="http://schemas.microsoft.com/office/thememl/2012/main" name="Integral" id="{3577F8C9-A904-41D8-97D2-FD898F53F20E}" vid="{682D6EBE-8D36-4FF2-9DB3-F3D8D7B6715D}"/>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sheetPr>
  <dimension ref="A1:M41"/>
  <sheetViews>
    <sheetView tabSelected="1" view="pageBreakPreview" zoomScale="85" zoomScaleNormal="100" zoomScaleSheetLayoutView="85" workbookViewId="0">
      <selection activeCell="B12" sqref="B12"/>
    </sheetView>
  </sheetViews>
  <sheetFormatPr defaultColWidth="9" defaultRowHeight="13.8" x14ac:dyDescent="0.25"/>
  <cols>
    <col min="1" max="1" width="24.3984375" style="6" customWidth="1"/>
    <col min="2" max="2" width="44.19921875" style="6" customWidth="1"/>
    <col min="3" max="4" width="17.59765625" style="7" customWidth="1"/>
    <col min="5" max="16384" width="9" style="6"/>
  </cols>
  <sheetData>
    <row r="1" spans="1:13" ht="21" thickBot="1" x14ac:dyDescent="0.3">
      <c r="A1" s="243" t="s">
        <v>25</v>
      </c>
      <c r="B1" s="244"/>
      <c r="C1" s="244"/>
      <c r="D1" s="244"/>
      <c r="E1" s="244"/>
      <c r="F1" s="244"/>
      <c r="G1" s="244"/>
      <c r="H1" s="244"/>
      <c r="I1" s="244"/>
      <c r="J1" s="244"/>
      <c r="K1" s="244"/>
      <c r="L1" s="244"/>
      <c r="M1" s="245"/>
    </row>
    <row r="2" spans="1:13" ht="17.399999999999999" x14ac:dyDescent="0.25">
      <c r="A2" s="29" t="str">
        <f>'Takeoff Breakdown'!A3</f>
        <v>Prepared for:</v>
      </c>
      <c r="B2" s="40" t="str">
        <f>'Takeoff Breakdown'!B3</f>
        <v>A New 70 Room Home 2 Hotel Project At Gh Drive Austinberg, OHIO, 44010</v>
      </c>
      <c r="C2" s="162"/>
      <c r="D2" s="6"/>
      <c r="M2" s="149"/>
    </row>
    <row r="3" spans="1:13" ht="17.399999999999999" x14ac:dyDescent="0.25">
      <c r="A3" s="29" t="str">
        <f>'Takeoff Breakdown'!A4</f>
        <v>Project ID:</v>
      </c>
      <c r="B3" s="227">
        <f ca="1">'Takeoff Breakdown'!B4</f>
        <v>46002</v>
      </c>
      <c r="C3" s="162"/>
      <c r="D3" s="6"/>
      <c r="M3" s="149"/>
    </row>
    <row r="4" spans="1:13" ht="17.399999999999999" x14ac:dyDescent="0.25">
      <c r="A4" s="29" t="str">
        <f>'Takeoff Breakdown'!A5</f>
        <v>Scope:</v>
      </c>
      <c r="B4" s="163" t="str">
        <f>'Takeoff Breakdown'!B5</f>
        <v>MEP</v>
      </c>
      <c r="C4" s="164"/>
      <c r="D4" s="6"/>
      <c r="M4" s="149"/>
    </row>
    <row r="5" spans="1:13" customFormat="1" ht="17.399999999999999" x14ac:dyDescent="0.25">
      <c r="A5" s="29" t="s">
        <v>12</v>
      </c>
      <c r="B5" s="165">
        <v>3</v>
      </c>
      <c r="C5" s="164"/>
      <c r="D5" s="6"/>
      <c r="E5" s="6"/>
      <c r="F5" s="6"/>
      <c r="G5" s="6"/>
      <c r="H5" s="6"/>
      <c r="I5" s="6"/>
      <c r="J5" s="6"/>
      <c r="K5" s="6"/>
      <c r="L5" s="6"/>
      <c r="M5" s="149"/>
    </row>
    <row r="6" spans="1:13" ht="17.399999999999999" x14ac:dyDescent="0.3">
      <c r="A6" s="29" t="s">
        <v>16</v>
      </c>
      <c r="B6" s="166">
        <f ca="1">'Takeoff Breakdown'!N9</f>
        <v>46002</v>
      </c>
      <c r="C6" s="167"/>
      <c r="D6" s="6"/>
      <c r="M6" s="149"/>
    </row>
    <row r="7" spans="1:13" ht="15.6" x14ac:dyDescent="0.3">
      <c r="A7" s="31"/>
      <c r="B7" s="168"/>
      <c r="C7" s="167"/>
      <c r="D7" s="6"/>
      <c r="M7" s="149"/>
    </row>
    <row r="8" spans="1:13" ht="15.6" x14ac:dyDescent="0.3">
      <c r="A8" s="153" t="s">
        <v>29</v>
      </c>
      <c r="B8" s="228">
        <f>B9+B10</f>
        <v>126458</v>
      </c>
      <c r="C8" s="229"/>
      <c r="D8" s="230"/>
      <c r="M8" s="149"/>
    </row>
    <row r="9" spans="1:13" ht="15.6" x14ac:dyDescent="0.3">
      <c r="A9" s="153" t="s">
        <v>233</v>
      </c>
      <c r="B9" s="233">
        <v>79364</v>
      </c>
      <c r="C9" s="229"/>
      <c r="D9" s="230"/>
      <c r="M9" s="149"/>
    </row>
    <row r="10" spans="1:13" ht="16.2" thickBot="1" x14ac:dyDescent="0.35">
      <c r="A10" s="153" t="s">
        <v>234</v>
      </c>
      <c r="B10" s="233">
        <v>47094</v>
      </c>
      <c r="C10" s="229"/>
      <c r="D10" s="230"/>
      <c r="M10" s="149"/>
    </row>
    <row r="11" spans="1:13" ht="31.8" thickBot="1" x14ac:dyDescent="0.3">
      <c r="A11" s="146" t="s">
        <v>115</v>
      </c>
      <c r="B11" s="147" t="s">
        <v>0</v>
      </c>
      <c r="C11" s="148" t="s">
        <v>13</v>
      </c>
      <c r="D11" s="148" t="s">
        <v>77</v>
      </c>
      <c r="M11" s="149"/>
    </row>
    <row r="12" spans="1:13" ht="15.6" x14ac:dyDescent="0.3">
      <c r="A12" s="143">
        <v>1000</v>
      </c>
      <c r="B12" s="144" t="s">
        <v>96</v>
      </c>
      <c r="C12" s="145">
        <f>'Takeoff Breakdown'!N19</f>
        <v>0</v>
      </c>
      <c r="D12" s="145">
        <f>C12/$B$8</f>
        <v>0</v>
      </c>
      <c r="M12" s="149"/>
    </row>
    <row r="13" spans="1:13" ht="15.6" x14ac:dyDescent="0.3">
      <c r="A13" s="32">
        <v>21000</v>
      </c>
      <c r="B13" s="33" t="s">
        <v>121</v>
      </c>
      <c r="C13" s="34">
        <f>'Takeoff Breakdown'!N36</f>
        <v>0</v>
      </c>
      <c r="D13" s="34">
        <f t="shared" ref="D13" si="0">C13/$B$8</f>
        <v>0</v>
      </c>
      <c r="M13" s="149"/>
    </row>
    <row r="14" spans="1:13" ht="15.6" x14ac:dyDescent="0.3">
      <c r="A14" s="32">
        <v>22000</v>
      </c>
      <c r="B14" s="33" t="s">
        <v>78</v>
      </c>
      <c r="C14" s="34">
        <f>'Takeoff Breakdown'!N242</f>
        <v>0</v>
      </c>
      <c r="D14" s="34">
        <f t="shared" ref="D14:D19" si="1">C14/$B$8</f>
        <v>0</v>
      </c>
      <c r="M14" s="149"/>
    </row>
    <row r="15" spans="1:13" ht="15.6" x14ac:dyDescent="0.3">
      <c r="A15" s="32">
        <v>23000</v>
      </c>
      <c r="B15" s="33" t="s">
        <v>69</v>
      </c>
      <c r="C15" s="34">
        <f>'Takeoff Breakdown'!N397</f>
        <v>0</v>
      </c>
      <c r="D15" s="34">
        <f t="shared" si="1"/>
        <v>0</v>
      </c>
      <c r="M15" s="149"/>
    </row>
    <row r="16" spans="1:13" ht="15.6" x14ac:dyDescent="0.3">
      <c r="A16" s="32">
        <v>26000</v>
      </c>
      <c r="B16" s="33" t="s">
        <v>30</v>
      </c>
      <c r="C16" s="34">
        <f>'Takeoff Breakdown'!N530</f>
        <v>0</v>
      </c>
      <c r="D16" s="34">
        <f t="shared" si="1"/>
        <v>0</v>
      </c>
      <c r="M16" s="149"/>
    </row>
    <row r="17" spans="1:13" ht="15.6" x14ac:dyDescent="0.3">
      <c r="A17" s="32">
        <v>27000</v>
      </c>
      <c r="B17" s="33" t="s">
        <v>122</v>
      </c>
      <c r="C17" s="34">
        <f>'Takeoff Breakdown'!N554</f>
        <v>0</v>
      </c>
      <c r="D17" s="34">
        <f t="shared" si="1"/>
        <v>0</v>
      </c>
      <c r="M17" s="149"/>
    </row>
    <row r="18" spans="1:13" ht="15.6" x14ac:dyDescent="0.3">
      <c r="A18" s="32">
        <v>28000</v>
      </c>
      <c r="B18" s="33" t="s">
        <v>123</v>
      </c>
      <c r="C18" s="34">
        <f>'Takeoff Breakdown'!N579</f>
        <v>0</v>
      </c>
      <c r="D18" s="34">
        <f t="shared" si="1"/>
        <v>0</v>
      </c>
      <c r="M18" s="149"/>
    </row>
    <row r="19" spans="1:13" ht="16.2" thickBot="1" x14ac:dyDescent="0.35">
      <c r="A19" s="32">
        <v>33000</v>
      </c>
      <c r="B19" s="33" t="s">
        <v>79</v>
      </c>
      <c r="C19" s="34">
        <f>'Takeoff Breakdown'!N656</f>
        <v>0</v>
      </c>
      <c r="D19" s="34">
        <f t="shared" si="1"/>
        <v>0</v>
      </c>
      <c r="M19" s="149"/>
    </row>
    <row r="20" spans="1:13" ht="16.2" thickBot="1" x14ac:dyDescent="0.3">
      <c r="A20" s="239" t="s">
        <v>14</v>
      </c>
      <c r="B20" s="239"/>
      <c r="C20" s="35">
        <f>SUM(C12:C19)</f>
        <v>0</v>
      </c>
      <c r="D20" s="35">
        <f>SUM(D12:D19)</f>
        <v>0</v>
      </c>
      <c r="F20" s="169"/>
      <c r="M20" s="149"/>
    </row>
    <row r="21" spans="1:13" ht="16.2" thickBot="1" x14ac:dyDescent="0.3">
      <c r="A21" s="240"/>
      <c r="B21" s="240"/>
      <c r="C21" s="240"/>
      <c r="D21" s="240"/>
      <c r="M21" s="149"/>
    </row>
    <row r="22" spans="1:13" ht="15.6" x14ac:dyDescent="0.25">
      <c r="A22" s="36" t="s">
        <v>17</v>
      </c>
      <c r="B22" s="170">
        <f>+'Takeoff Breakdown'!M659</f>
        <v>0.15</v>
      </c>
      <c r="C22" s="225">
        <f>C20*B22</f>
        <v>0</v>
      </c>
      <c r="D22" s="38">
        <f>D20*B22</f>
        <v>0</v>
      </c>
      <c r="E22" s="169"/>
      <c r="F22" s="169"/>
      <c r="M22" s="149"/>
    </row>
    <row r="23" spans="1:13" ht="15.6" x14ac:dyDescent="0.25">
      <c r="A23" s="36" t="s">
        <v>3</v>
      </c>
      <c r="B23" s="170">
        <f>+'Takeoff Breakdown'!M660</f>
        <v>0</v>
      </c>
      <c r="C23" s="226">
        <f>C20*B23</f>
        <v>0</v>
      </c>
      <c r="D23" s="37">
        <f>D20*B23</f>
        <v>0</v>
      </c>
      <c r="M23" s="149"/>
    </row>
    <row r="24" spans="1:13" ht="15.6" x14ac:dyDescent="0.25">
      <c r="A24" s="36" t="s">
        <v>15</v>
      </c>
      <c r="B24" s="170">
        <f>+'Takeoff Breakdown'!M661</f>
        <v>0</v>
      </c>
      <c r="C24" s="226">
        <f>C20*B24</f>
        <v>0</v>
      </c>
      <c r="D24" s="37">
        <f>D20*B24</f>
        <v>0</v>
      </c>
      <c r="M24" s="149"/>
    </row>
    <row r="25" spans="1:13" ht="16.2" thickBot="1" x14ac:dyDescent="0.3">
      <c r="A25" s="36" t="s">
        <v>24</v>
      </c>
      <c r="B25" s="170">
        <f>'Takeoff Breakdown'!M662</f>
        <v>0</v>
      </c>
      <c r="C25" s="226">
        <f>C20*B25</f>
        <v>0</v>
      </c>
      <c r="D25" s="37">
        <f>D20*B25</f>
        <v>0</v>
      </c>
      <c r="M25" s="149"/>
    </row>
    <row r="26" spans="1:13" ht="16.2" thickBot="1" x14ac:dyDescent="0.3">
      <c r="A26" s="241" t="s">
        <v>11</v>
      </c>
      <c r="B26" s="242"/>
      <c r="C26" s="35">
        <f>SUM(C20,C22:C25)</f>
        <v>0</v>
      </c>
      <c r="D26" s="35">
        <f>SUM(D20,D22:D25)</f>
        <v>0</v>
      </c>
      <c r="E26" s="150"/>
      <c r="F26" s="151"/>
      <c r="G26" s="151"/>
      <c r="H26" s="151"/>
      <c r="I26" s="151"/>
      <c r="J26" s="151"/>
      <c r="K26" s="151"/>
      <c r="L26" s="151"/>
      <c r="M26" s="152"/>
    </row>
    <row r="33" s="6" customFormat="1" x14ac:dyDescent="0.25"/>
    <row r="34" s="6" customFormat="1" x14ac:dyDescent="0.25"/>
    <row r="35" s="6" customFormat="1" x14ac:dyDescent="0.25"/>
    <row r="36" s="6" customFormat="1" x14ac:dyDescent="0.25"/>
    <row r="37" s="6" customFormat="1" x14ac:dyDescent="0.25"/>
    <row r="38" s="6" customFormat="1" x14ac:dyDescent="0.25"/>
    <row r="39" s="6" customFormat="1" x14ac:dyDescent="0.25"/>
    <row r="40" s="6" customFormat="1" x14ac:dyDescent="0.25"/>
    <row r="41" s="6" customFormat="1" x14ac:dyDescent="0.25"/>
  </sheetData>
  <mergeCells count="4">
    <mergeCell ref="A20:B20"/>
    <mergeCell ref="A21:D21"/>
    <mergeCell ref="A26:B26"/>
    <mergeCell ref="A1:M1"/>
  </mergeCells>
  <pageMargins left="0.7" right="0.7" top="0.75" bottom="0.75" header="0.3" footer="0.3"/>
  <pageSetup scale="5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T667"/>
  <sheetViews>
    <sheetView showGridLines="0" view="pageBreakPreview" topLeftCell="A2" zoomScale="55" zoomScaleNormal="85" zoomScaleSheetLayoutView="55" workbookViewId="0">
      <selection activeCell="D58" sqref="D58"/>
    </sheetView>
  </sheetViews>
  <sheetFormatPr defaultColWidth="9" defaultRowHeight="13.8" x14ac:dyDescent="0.25"/>
  <cols>
    <col min="1" max="3" width="16" style="4" customWidth="1"/>
    <col min="4" max="4" width="56.8984375" style="4" customWidth="1"/>
    <col min="5" max="5" width="10.59765625" style="4" customWidth="1"/>
    <col min="6" max="6" width="11.09765625" style="5" bestFit="1" customWidth="1"/>
    <col min="7" max="7" width="10.3984375" style="5" bestFit="1" customWidth="1"/>
    <col min="8" max="8" width="14" style="5" customWidth="1"/>
    <col min="9" max="9" width="11.3984375" style="5" bestFit="1" customWidth="1"/>
    <col min="10" max="10" width="9.19921875" style="5" bestFit="1" customWidth="1"/>
    <col min="11" max="11" width="12.59765625" style="4" customWidth="1"/>
    <col min="12" max="12" width="11.59765625" style="4" bestFit="1" customWidth="1"/>
    <col min="13" max="13" width="12.09765625" style="9" bestFit="1" customWidth="1"/>
    <col min="14" max="14" width="11.5" style="9" bestFit="1" customWidth="1"/>
    <col min="15" max="16384" width="9" style="4"/>
  </cols>
  <sheetData>
    <row r="1" spans="1:20" s="1" customFormat="1" ht="15" hidden="1" customHeight="1" thickTop="1" x14ac:dyDescent="0.25">
      <c r="A1" s="2"/>
      <c r="B1" s="3"/>
      <c r="C1" s="3"/>
      <c r="D1" s="3"/>
      <c r="E1" s="3"/>
      <c r="F1" s="3"/>
      <c r="G1" s="3"/>
      <c r="H1" s="3"/>
      <c r="I1" s="3"/>
      <c r="J1" s="3"/>
      <c r="K1" s="3"/>
      <c r="L1" s="3"/>
      <c r="M1" s="3"/>
      <c r="N1" s="3"/>
    </row>
    <row r="2" spans="1:20" ht="21" thickBot="1" x14ac:dyDescent="0.3">
      <c r="A2" s="243" t="s">
        <v>26</v>
      </c>
      <c r="B2" s="244"/>
      <c r="C2" s="244"/>
      <c r="D2" s="244"/>
      <c r="E2" s="244"/>
      <c r="F2" s="244"/>
      <c r="G2" s="244"/>
      <c r="H2" s="244"/>
      <c r="I2" s="244"/>
      <c r="J2" s="244"/>
      <c r="K2" s="244"/>
      <c r="L2" s="244"/>
      <c r="M2" s="244"/>
      <c r="N2" s="245"/>
    </row>
    <row r="3" spans="1:20" ht="18" x14ac:dyDescent="0.25">
      <c r="A3" s="39" t="s">
        <v>23</v>
      </c>
      <c r="B3" s="40" t="s">
        <v>232</v>
      </c>
      <c r="C3" s="174"/>
      <c r="D3" s="175"/>
      <c r="E3" s="40"/>
      <c r="F3" s="41"/>
      <c r="G3" s="41"/>
      <c r="H3" s="40"/>
      <c r="I3" s="40"/>
      <c r="J3" s="40"/>
      <c r="K3" s="40"/>
      <c r="L3" s="40"/>
      <c r="M3" s="30"/>
      <c r="N3" s="42"/>
    </row>
    <row r="4" spans="1:20" ht="18" customHeight="1" x14ac:dyDescent="0.25">
      <c r="A4" s="39" t="s">
        <v>33</v>
      </c>
      <c r="B4" s="227">
        <f ca="1">TODAY()</f>
        <v>46002</v>
      </c>
      <c r="C4" s="174"/>
      <c r="D4" s="175"/>
      <c r="E4" s="43"/>
      <c r="F4" s="44"/>
      <c r="G4" s="44"/>
      <c r="H4" s="44"/>
      <c r="I4" s="44"/>
      <c r="J4" s="44"/>
      <c r="K4" s="40"/>
      <c r="L4" s="40"/>
      <c r="M4" s="30"/>
      <c r="N4" s="42"/>
    </row>
    <row r="5" spans="1:20" ht="18" customHeight="1" x14ac:dyDescent="0.25">
      <c r="A5" s="45" t="s">
        <v>19</v>
      </c>
      <c r="B5" s="176" t="s">
        <v>231</v>
      </c>
      <c r="C5" s="177"/>
      <c r="D5" s="175"/>
      <c r="E5" s="46"/>
      <c r="F5" s="46"/>
      <c r="G5" s="44"/>
      <c r="H5" s="44"/>
      <c r="I5" s="44"/>
      <c r="J5" s="44"/>
      <c r="K5" s="178"/>
      <c r="L5" s="178"/>
      <c r="M5" s="179"/>
      <c r="N5" s="47"/>
    </row>
    <row r="6" spans="1:20" ht="18" customHeight="1" x14ac:dyDescent="0.25">
      <c r="A6" s="45"/>
      <c r="B6" s="177"/>
      <c r="C6" s="177"/>
      <c r="D6" s="176"/>
      <c r="E6" s="46"/>
      <c r="F6" s="46"/>
      <c r="G6" s="44"/>
      <c r="H6" s="44"/>
      <c r="I6" s="44"/>
      <c r="J6" s="44"/>
      <c r="K6" s="178"/>
      <c r="L6" s="178"/>
      <c r="M6" s="179"/>
      <c r="N6" s="47"/>
    </row>
    <row r="7" spans="1:20" ht="17.399999999999999" x14ac:dyDescent="0.25">
      <c r="A7" s="45"/>
      <c r="B7" s="177"/>
      <c r="C7" s="177"/>
      <c r="D7" s="176"/>
      <c r="E7" s="46"/>
      <c r="F7" s="46"/>
      <c r="G7" s="44"/>
      <c r="H7" s="44"/>
      <c r="I7" s="44"/>
      <c r="J7" s="44"/>
      <c r="K7" s="178"/>
      <c r="L7" s="178"/>
      <c r="M7" s="179"/>
      <c r="N7" s="47"/>
    </row>
    <row r="8" spans="1:20" ht="17.399999999999999" x14ac:dyDescent="0.25">
      <c r="A8" s="45"/>
      <c r="B8" s="177"/>
      <c r="C8" s="177"/>
      <c r="D8" s="46"/>
      <c r="E8" s="46"/>
      <c r="F8" s="46"/>
      <c r="G8" s="44"/>
      <c r="H8" s="44"/>
      <c r="I8" s="44"/>
      <c r="J8" s="44"/>
      <c r="K8" s="178"/>
      <c r="L8" s="178"/>
      <c r="M8" s="179"/>
      <c r="N8" s="47"/>
    </row>
    <row r="9" spans="1:20" ht="18.600000000000001" thickBot="1" x14ac:dyDescent="0.3">
      <c r="A9" s="48"/>
      <c r="B9" s="174"/>
      <c r="C9" s="174"/>
      <c r="D9" s="49"/>
      <c r="E9" s="43"/>
      <c r="F9" s="44"/>
      <c r="G9" s="44"/>
      <c r="H9" s="44"/>
      <c r="I9" s="44"/>
      <c r="J9" s="44"/>
      <c r="K9" s="40"/>
      <c r="L9" s="40"/>
      <c r="M9" s="30" t="s">
        <v>16</v>
      </c>
      <c r="N9" s="42">
        <f ca="1">TODAY()</f>
        <v>46002</v>
      </c>
    </row>
    <row r="10" spans="1:20" s="1" customFormat="1" ht="59.4" customHeight="1" thickTop="1" x14ac:dyDescent="0.25">
      <c r="A10" s="20" t="s">
        <v>6</v>
      </c>
      <c r="B10" s="21" t="s">
        <v>42</v>
      </c>
      <c r="C10" s="21" t="s">
        <v>43</v>
      </c>
      <c r="D10" s="22" t="s">
        <v>0</v>
      </c>
      <c r="E10" s="22" t="s">
        <v>2</v>
      </c>
      <c r="F10" s="22" t="s">
        <v>1</v>
      </c>
      <c r="G10" s="22" t="s">
        <v>20</v>
      </c>
      <c r="H10" s="22" t="s">
        <v>21</v>
      </c>
      <c r="I10" s="22" t="s">
        <v>44</v>
      </c>
      <c r="J10" s="22" t="s">
        <v>45</v>
      </c>
      <c r="K10" s="22" t="s">
        <v>27</v>
      </c>
      <c r="L10" s="22" t="s">
        <v>28</v>
      </c>
      <c r="M10" s="22" t="s">
        <v>5</v>
      </c>
      <c r="N10" s="23" t="s">
        <v>9</v>
      </c>
      <c r="O10" s="4"/>
      <c r="P10" s="4"/>
      <c r="Q10" s="4"/>
      <c r="R10" s="4"/>
      <c r="S10" s="4"/>
      <c r="T10" s="4"/>
    </row>
    <row r="11" spans="1:20" ht="17.399999999999999" x14ac:dyDescent="0.25">
      <c r="A11" s="75"/>
      <c r="B11" s="76"/>
      <c r="C11" s="76"/>
      <c r="D11" s="77"/>
      <c r="E11" s="78" t="s">
        <v>18</v>
      </c>
      <c r="F11" s="79"/>
      <c r="G11" s="79"/>
      <c r="H11" s="79"/>
      <c r="I11" s="79"/>
      <c r="J11" s="79"/>
      <c r="K11" s="79"/>
      <c r="L11" s="79"/>
      <c r="M11" s="80"/>
      <c r="N11" s="81"/>
      <c r="O11" s="10"/>
      <c r="P11" s="10"/>
      <c r="Q11" s="10"/>
      <c r="R11" s="10"/>
      <c r="S11" s="10"/>
      <c r="T11" s="10"/>
    </row>
    <row r="12" spans="1:20" ht="18" customHeight="1" x14ac:dyDescent="0.25">
      <c r="A12" s="50">
        <f>IF(G12&lt;&gt;"",1+MAX($A$2:A11),"")</f>
        <v>1</v>
      </c>
      <c r="B12" s="51"/>
      <c r="C12" s="51"/>
      <c r="D12" s="52" t="s">
        <v>87</v>
      </c>
      <c r="E12" s="53" t="s">
        <v>4</v>
      </c>
      <c r="F12" s="53">
        <v>1</v>
      </c>
      <c r="G12" s="54">
        <v>0</v>
      </c>
      <c r="H12" s="55">
        <f t="shared" ref="H12:H18" si="0">(G12*F12)+F12</f>
        <v>1</v>
      </c>
      <c r="I12" s="155">
        <v>0</v>
      </c>
      <c r="J12" s="156">
        <v>0</v>
      </c>
      <c r="K12" s="57">
        <v>0</v>
      </c>
      <c r="L12" s="57">
        <v>0</v>
      </c>
      <c r="M12" s="58">
        <v>0</v>
      </c>
      <c r="N12" s="59">
        <f>H12*M12</f>
        <v>0</v>
      </c>
      <c r="O12" s="10"/>
      <c r="P12" s="10"/>
    </row>
    <row r="13" spans="1:20" ht="18" customHeight="1" x14ac:dyDescent="0.25">
      <c r="A13" s="50">
        <f>IF(G13&lt;&gt;"",1+MAX($A$2:A12),"")</f>
        <v>2</v>
      </c>
      <c r="B13" s="60"/>
      <c r="C13" s="60"/>
      <c r="D13" s="157" t="s">
        <v>88</v>
      </c>
      <c r="E13" s="53" t="s">
        <v>4</v>
      </c>
      <c r="F13" s="61">
        <v>1</v>
      </c>
      <c r="G13" s="62">
        <v>0</v>
      </c>
      <c r="H13" s="63">
        <f t="shared" si="0"/>
        <v>1</v>
      </c>
      <c r="I13" s="155">
        <v>0</v>
      </c>
      <c r="J13" s="156">
        <v>0</v>
      </c>
      <c r="K13" s="64">
        <v>0</v>
      </c>
      <c r="L13" s="64">
        <v>0</v>
      </c>
      <c r="M13" s="65">
        <v>0</v>
      </c>
      <c r="N13" s="66">
        <f t="shared" ref="N13:N18" si="1">H13*M13</f>
        <v>0</v>
      </c>
      <c r="O13" s="10"/>
      <c r="P13" s="10"/>
    </row>
    <row r="14" spans="1:20" ht="18" customHeight="1" x14ac:dyDescent="0.25">
      <c r="A14" s="50">
        <f>IF(G14&lt;&gt;"",1+MAX($A$2:A13),"")</f>
        <v>3</v>
      </c>
      <c r="B14" s="60"/>
      <c r="C14" s="60"/>
      <c r="D14" s="157" t="s">
        <v>89</v>
      </c>
      <c r="E14" s="53" t="s">
        <v>4</v>
      </c>
      <c r="F14" s="61">
        <v>1</v>
      </c>
      <c r="G14" s="62">
        <v>0</v>
      </c>
      <c r="H14" s="63">
        <f t="shared" si="0"/>
        <v>1</v>
      </c>
      <c r="I14" s="155">
        <v>0</v>
      </c>
      <c r="J14" s="156">
        <v>0</v>
      </c>
      <c r="K14" s="64">
        <v>0</v>
      </c>
      <c r="L14" s="64">
        <v>0</v>
      </c>
      <c r="M14" s="65">
        <v>0</v>
      </c>
      <c r="N14" s="66">
        <f t="shared" si="1"/>
        <v>0</v>
      </c>
      <c r="O14" s="10"/>
      <c r="P14" s="10"/>
    </row>
    <row r="15" spans="1:20" ht="18" customHeight="1" x14ac:dyDescent="0.25">
      <c r="A15" s="50">
        <f>IF(G15&lt;&gt;"",1+MAX($A$2:A14),"")</f>
        <v>4</v>
      </c>
      <c r="B15" s="60"/>
      <c r="C15" s="60"/>
      <c r="D15" s="157" t="s">
        <v>8</v>
      </c>
      <c r="E15" s="53" t="s">
        <v>4</v>
      </c>
      <c r="F15" s="61">
        <v>1</v>
      </c>
      <c r="G15" s="62">
        <v>0</v>
      </c>
      <c r="H15" s="63">
        <f t="shared" si="0"/>
        <v>1</v>
      </c>
      <c r="I15" s="155">
        <v>0</v>
      </c>
      <c r="J15" s="156">
        <v>0</v>
      </c>
      <c r="K15" s="64">
        <v>0</v>
      </c>
      <c r="L15" s="64">
        <v>0</v>
      </c>
      <c r="M15" s="65">
        <v>0</v>
      </c>
      <c r="N15" s="66">
        <f t="shared" si="1"/>
        <v>0</v>
      </c>
      <c r="O15" s="10"/>
      <c r="P15" s="10"/>
    </row>
    <row r="16" spans="1:20" ht="18" customHeight="1" x14ac:dyDescent="0.25">
      <c r="A16" s="50">
        <f>IF(G16&lt;&gt;"",1+MAX($A$2:A15),"")</f>
        <v>5</v>
      </c>
      <c r="B16" s="60"/>
      <c r="C16" s="60"/>
      <c r="D16" s="157" t="s">
        <v>90</v>
      </c>
      <c r="E16" s="53" t="s">
        <v>4</v>
      </c>
      <c r="F16" s="61">
        <v>1</v>
      </c>
      <c r="G16" s="62">
        <v>0</v>
      </c>
      <c r="H16" s="63">
        <f t="shared" si="0"/>
        <v>1</v>
      </c>
      <c r="I16" s="155">
        <v>0</v>
      </c>
      <c r="J16" s="156">
        <v>0</v>
      </c>
      <c r="K16" s="64">
        <v>0</v>
      </c>
      <c r="L16" s="64">
        <v>0</v>
      </c>
      <c r="M16" s="65">
        <v>0</v>
      </c>
      <c r="N16" s="66">
        <f t="shared" si="1"/>
        <v>0</v>
      </c>
      <c r="O16" s="10"/>
      <c r="P16" s="10"/>
    </row>
    <row r="17" spans="1:20" ht="18" customHeight="1" x14ac:dyDescent="0.25">
      <c r="A17" s="50">
        <f>IF(G17&lt;&gt;"",1+MAX($A$2:A16),"")</f>
        <v>6</v>
      </c>
      <c r="B17" s="60"/>
      <c r="C17" s="60"/>
      <c r="D17" s="157" t="s">
        <v>91</v>
      </c>
      <c r="E17" s="53" t="s">
        <v>4</v>
      </c>
      <c r="F17" s="61">
        <v>1</v>
      </c>
      <c r="G17" s="62">
        <v>0</v>
      </c>
      <c r="H17" s="63">
        <f t="shared" si="0"/>
        <v>1</v>
      </c>
      <c r="I17" s="155">
        <v>0</v>
      </c>
      <c r="J17" s="156">
        <v>0</v>
      </c>
      <c r="K17" s="64">
        <v>0</v>
      </c>
      <c r="L17" s="64">
        <v>0</v>
      </c>
      <c r="M17" s="65">
        <v>0</v>
      </c>
      <c r="N17" s="66">
        <f t="shared" si="1"/>
        <v>0</v>
      </c>
      <c r="O17" s="10"/>
      <c r="P17" s="10"/>
    </row>
    <row r="18" spans="1:20" ht="18" customHeight="1" x14ac:dyDescent="0.25">
      <c r="A18" s="50">
        <f>IF(G18&lt;&gt;"",1+MAX($A$2:A17),"")</f>
        <v>7</v>
      </c>
      <c r="B18" s="60"/>
      <c r="C18" s="60"/>
      <c r="D18" s="157" t="s">
        <v>92</v>
      </c>
      <c r="E18" s="53" t="s">
        <v>4</v>
      </c>
      <c r="F18" s="61">
        <v>1</v>
      </c>
      <c r="G18" s="62">
        <v>0</v>
      </c>
      <c r="H18" s="63">
        <f t="shared" si="0"/>
        <v>1</v>
      </c>
      <c r="I18" s="155">
        <v>0</v>
      </c>
      <c r="J18" s="156">
        <v>0</v>
      </c>
      <c r="K18" s="64">
        <v>0</v>
      </c>
      <c r="L18" s="64">
        <v>0</v>
      </c>
      <c r="M18" s="65">
        <v>0</v>
      </c>
      <c r="N18" s="67">
        <f t="shared" si="1"/>
        <v>0</v>
      </c>
      <c r="O18" s="10"/>
      <c r="P18" s="10"/>
    </row>
    <row r="19" spans="1:20" s="1" customFormat="1" ht="19.2" customHeight="1" x14ac:dyDescent="0.25">
      <c r="A19" s="69" t="str">
        <f>IF(G19&lt;&gt;"",1+MAX($A$2:A18),"")</f>
        <v/>
      </c>
      <c r="B19" s="69"/>
      <c r="C19" s="69"/>
      <c r="D19" s="69"/>
      <c r="E19" s="69"/>
      <c r="F19" s="69"/>
      <c r="G19" s="69"/>
      <c r="H19" s="69"/>
      <c r="I19" s="69"/>
      <c r="J19" s="69"/>
      <c r="K19" s="70"/>
      <c r="L19" s="70"/>
      <c r="M19" s="71" t="s">
        <v>22</v>
      </c>
      <c r="N19" s="72">
        <f>SUM(N12:N18)</f>
        <v>0</v>
      </c>
      <c r="O19" s="4"/>
      <c r="P19" s="4"/>
      <c r="Q19" s="4"/>
      <c r="R19" s="4"/>
      <c r="S19" s="4"/>
      <c r="T19" s="4"/>
    </row>
    <row r="20" spans="1:20" ht="15.6" x14ac:dyDescent="0.25">
      <c r="A20" s="211" t="str">
        <f>IF(G20&lt;&gt;"",1+MAX($A$2:A19),"")</f>
        <v/>
      </c>
      <c r="B20" s="180"/>
      <c r="C20" s="180"/>
      <c r="D20" s="180"/>
      <c r="E20" s="180"/>
      <c r="F20" s="180"/>
      <c r="G20" s="180"/>
      <c r="H20" s="180"/>
      <c r="I20" s="180"/>
      <c r="J20" s="180"/>
      <c r="K20" s="73"/>
      <c r="L20" s="73"/>
      <c r="M20" s="181"/>
      <c r="N20" s="74"/>
    </row>
    <row r="21" spans="1:20" ht="17.399999999999999" x14ac:dyDescent="0.25">
      <c r="A21" s="76" t="str">
        <f>IF(G21&lt;&gt;"",1+MAX($A$2:A20),"")</f>
        <v/>
      </c>
      <c r="B21" s="76"/>
      <c r="C21" s="76"/>
      <c r="D21" s="77"/>
      <c r="E21" s="78" t="s">
        <v>120</v>
      </c>
      <c r="F21" s="79"/>
      <c r="G21" s="79"/>
      <c r="H21" s="79"/>
      <c r="I21" s="79"/>
      <c r="J21" s="79"/>
      <c r="K21" s="79"/>
      <c r="L21" s="79"/>
      <c r="M21" s="80"/>
      <c r="N21" s="81"/>
      <c r="O21" s="10"/>
      <c r="P21" s="10"/>
      <c r="Q21" s="10"/>
      <c r="R21" s="10"/>
      <c r="S21" s="10"/>
      <c r="T21" s="10"/>
    </row>
    <row r="22" spans="1:20" ht="18" customHeight="1" x14ac:dyDescent="0.25">
      <c r="A22" s="50" t="str">
        <f>IF(G22&lt;&gt;"",1+MAX($A$2:A21),"")</f>
        <v/>
      </c>
      <c r="B22" s="61"/>
      <c r="C22" s="95"/>
      <c r="D22" s="82" t="s">
        <v>116</v>
      </c>
      <c r="E22" s="154"/>
      <c r="F22" s="92"/>
      <c r="G22" s="62"/>
      <c r="H22" s="63"/>
      <c r="I22" s="64"/>
      <c r="J22" s="64"/>
      <c r="K22" s="97"/>
      <c r="L22" s="97"/>
      <c r="M22" s="65"/>
      <c r="N22" s="66"/>
      <c r="O22" s="10"/>
      <c r="P22" s="10"/>
      <c r="Q22" s="10"/>
      <c r="R22" s="10"/>
      <c r="S22" s="10"/>
      <c r="T22" s="10"/>
    </row>
    <row r="23" spans="1:20" ht="18" customHeight="1" x14ac:dyDescent="0.25">
      <c r="A23" s="50">
        <f>IF(G23&lt;&gt;"",1+MAX($A$2:A22),"")</f>
        <v>8</v>
      </c>
      <c r="B23" s="256" t="s">
        <v>488</v>
      </c>
      <c r="C23" s="256" t="s">
        <v>489</v>
      </c>
      <c r="D23" s="52" t="s">
        <v>490</v>
      </c>
      <c r="E23" s="98" t="s">
        <v>34</v>
      </c>
      <c r="F23" s="63">
        <v>63</v>
      </c>
      <c r="G23" s="62">
        <v>0</v>
      </c>
      <c r="H23" s="63">
        <f t="shared" ref="H23:H25" si="2">(G23*F23)+F23</f>
        <v>63</v>
      </c>
      <c r="I23" s="56">
        <v>0</v>
      </c>
      <c r="J23" s="56">
        <v>0</v>
      </c>
      <c r="K23" s="97">
        <f t="shared" ref="K23:K25" si="3">I23*J23</f>
        <v>0</v>
      </c>
      <c r="L23" s="97">
        <v>0</v>
      </c>
      <c r="M23" s="65">
        <f t="shared" ref="M23:M25" si="4">+L23+K23</f>
        <v>0</v>
      </c>
      <c r="N23" s="66">
        <f t="shared" ref="N23:N25" si="5">H23*M23</f>
        <v>0</v>
      </c>
      <c r="P23" s="10"/>
      <c r="Q23" s="10"/>
    </row>
    <row r="24" spans="1:20" ht="18" customHeight="1" x14ac:dyDescent="0.25">
      <c r="A24" s="50">
        <f>IF(G24&lt;&gt;"",1+MAX($A$2:A23),"")</f>
        <v>9</v>
      </c>
      <c r="B24" s="257"/>
      <c r="C24" s="257"/>
      <c r="D24" s="52" t="s">
        <v>491</v>
      </c>
      <c r="E24" s="99" t="s">
        <v>34</v>
      </c>
      <c r="F24" s="63">
        <v>2</v>
      </c>
      <c r="G24" s="62">
        <v>0</v>
      </c>
      <c r="H24" s="63">
        <f t="shared" si="2"/>
        <v>2</v>
      </c>
      <c r="I24" s="56">
        <v>0</v>
      </c>
      <c r="J24" s="56">
        <v>0</v>
      </c>
      <c r="K24" s="97">
        <f t="shared" si="3"/>
        <v>0</v>
      </c>
      <c r="L24" s="97">
        <v>0</v>
      </c>
      <c r="M24" s="65">
        <f t="shared" si="4"/>
        <v>0</v>
      </c>
      <c r="N24" s="66">
        <f t="shared" si="5"/>
        <v>0</v>
      </c>
      <c r="P24" s="10"/>
      <c r="Q24" s="10"/>
    </row>
    <row r="25" spans="1:20" ht="18" customHeight="1" x14ac:dyDescent="0.25">
      <c r="A25" s="50">
        <f>IF(G25&lt;&gt;"",1+MAX($A$2:A24),"")</f>
        <v>10</v>
      </c>
      <c r="B25" s="257"/>
      <c r="C25" s="258"/>
      <c r="D25" s="52" t="s">
        <v>492</v>
      </c>
      <c r="E25" s="99" t="s">
        <v>34</v>
      </c>
      <c r="F25" s="63">
        <v>12</v>
      </c>
      <c r="G25" s="62">
        <v>0</v>
      </c>
      <c r="H25" s="63">
        <f t="shared" si="2"/>
        <v>12</v>
      </c>
      <c r="I25" s="56">
        <v>0</v>
      </c>
      <c r="J25" s="56">
        <v>0</v>
      </c>
      <c r="K25" s="97">
        <f t="shared" si="3"/>
        <v>0</v>
      </c>
      <c r="L25" s="97">
        <v>0</v>
      </c>
      <c r="M25" s="65">
        <f t="shared" si="4"/>
        <v>0</v>
      </c>
      <c r="N25" s="66">
        <f t="shared" si="5"/>
        <v>0</v>
      </c>
      <c r="P25" s="10"/>
      <c r="Q25" s="10"/>
    </row>
    <row r="26" spans="1:20" ht="18" customHeight="1" x14ac:dyDescent="0.25">
      <c r="A26" s="50" t="str">
        <f>IF(G26&lt;&gt;"",1+MAX($A$2:A25),"")</f>
        <v/>
      </c>
      <c r="B26" s="257"/>
      <c r="C26" s="95"/>
      <c r="D26" s="82" t="s">
        <v>50</v>
      </c>
      <c r="E26" s="154"/>
      <c r="F26" s="92"/>
      <c r="G26" s="62"/>
      <c r="H26" s="63"/>
      <c r="I26" s="64"/>
      <c r="J26" s="64"/>
      <c r="K26" s="97"/>
      <c r="L26" s="97"/>
      <c r="M26" s="65"/>
      <c r="N26" s="66"/>
      <c r="O26" s="10"/>
      <c r="P26" s="10"/>
      <c r="Q26" s="10"/>
      <c r="R26" s="10"/>
      <c r="S26" s="10"/>
      <c r="T26" s="10"/>
    </row>
    <row r="27" spans="1:20" ht="18" customHeight="1" x14ac:dyDescent="0.25">
      <c r="A27" s="50">
        <f>IF(G27&lt;&gt;"",1+MAX($A$2:A26),"")</f>
        <v>11</v>
      </c>
      <c r="B27" s="257"/>
      <c r="C27" s="256" t="s">
        <v>493</v>
      </c>
      <c r="D27" s="52" t="s">
        <v>494</v>
      </c>
      <c r="E27" s="99" t="s">
        <v>34</v>
      </c>
      <c r="F27" s="63">
        <v>1</v>
      </c>
      <c r="G27" s="62">
        <v>0</v>
      </c>
      <c r="H27" s="63">
        <f t="shared" ref="H27:H28" si="6">(G27*F27)+F27</f>
        <v>1</v>
      </c>
      <c r="I27" s="56">
        <v>0</v>
      </c>
      <c r="J27" s="56">
        <v>0</v>
      </c>
      <c r="K27" s="97">
        <f t="shared" ref="K27:K28" si="7">I27*J27</f>
        <v>0</v>
      </c>
      <c r="L27" s="97">
        <v>0</v>
      </c>
      <c r="M27" s="65">
        <f t="shared" ref="M27:M28" si="8">+L27+K27</f>
        <v>0</v>
      </c>
      <c r="N27" s="66">
        <f t="shared" ref="N27:N28" si="9">H27*M27</f>
        <v>0</v>
      </c>
      <c r="P27" s="10"/>
      <c r="Q27" s="10"/>
    </row>
    <row r="28" spans="1:20" ht="18" customHeight="1" x14ac:dyDescent="0.25">
      <c r="A28" s="50">
        <f>IF(G28&lt;&gt;"",1+MAX($A$2:A27),"")</f>
        <v>12</v>
      </c>
      <c r="B28" s="257"/>
      <c r="C28" s="257"/>
      <c r="D28" s="52" t="s">
        <v>495</v>
      </c>
      <c r="E28" s="99" t="s">
        <v>34</v>
      </c>
      <c r="F28" s="63">
        <v>1</v>
      </c>
      <c r="G28" s="62">
        <v>0</v>
      </c>
      <c r="H28" s="63">
        <f t="shared" si="6"/>
        <v>1</v>
      </c>
      <c r="I28" s="56">
        <v>0</v>
      </c>
      <c r="J28" s="56">
        <v>0</v>
      </c>
      <c r="K28" s="97">
        <f t="shared" si="7"/>
        <v>0</v>
      </c>
      <c r="L28" s="97">
        <v>0</v>
      </c>
      <c r="M28" s="65">
        <f t="shared" si="8"/>
        <v>0</v>
      </c>
      <c r="N28" s="66">
        <f t="shared" si="9"/>
        <v>0</v>
      </c>
      <c r="P28" s="10"/>
      <c r="Q28" s="10"/>
    </row>
    <row r="29" spans="1:20" ht="18" customHeight="1" x14ac:dyDescent="0.25">
      <c r="A29" s="50" t="str">
        <f>IF(G29&lt;&gt;"",1+MAX($A$2:A28),"")</f>
        <v/>
      </c>
      <c r="B29" s="257"/>
      <c r="C29" s="257"/>
      <c r="D29" s="193" t="s">
        <v>117</v>
      </c>
      <c r="E29" s="107"/>
      <c r="F29" s="63"/>
      <c r="G29" s="62"/>
      <c r="H29" s="63"/>
      <c r="I29" s="64"/>
      <c r="J29" s="64"/>
      <c r="K29" s="97"/>
      <c r="L29" s="64"/>
      <c r="M29" s="65"/>
      <c r="N29" s="67"/>
      <c r="O29" s="10"/>
      <c r="P29" s="10"/>
      <c r="Q29" s="10"/>
      <c r="R29" s="10"/>
      <c r="S29" s="10"/>
      <c r="T29" s="10"/>
    </row>
    <row r="30" spans="1:20" ht="93.6" x14ac:dyDescent="0.25">
      <c r="A30" s="50">
        <f>IF(G30&lt;&gt;"",1+MAX($A$2:A29),"")</f>
        <v>13</v>
      </c>
      <c r="B30" s="257"/>
      <c r="C30" s="257"/>
      <c r="D30" s="197" t="s">
        <v>496</v>
      </c>
      <c r="E30" s="99" t="s">
        <v>34</v>
      </c>
      <c r="F30" s="63">
        <v>1</v>
      </c>
      <c r="G30" s="62">
        <v>0</v>
      </c>
      <c r="H30" s="63">
        <f t="shared" ref="H30:H33" si="10">(G30*F30)+F30</f>
        <v>1</v>
      </c>
      <c r="I30" s="56">
        <v>0</v>
      </c>
      <c r="J30" s="56">
        <v>0</v>
      </c>
      <c r="K30" s="97">
        <f t="shared" ref="K30:K33" si="11">I30*J30</f>
        <v>0</v>
      </c>
      <c r="L30" s="97">
        <v>0</v>
      </c>
      <c r="M30" s="65">
        <f t="shared" ref="M30:M33" si="12">+L30+K30</f>
        <v>0</v>
      </c>
      <c r="N30" s="66">
        <f t="shared" ref="N30:N33" si="13">H30*M30</f>
        <v>0</v>
      </c>
      <c r="P30" s="10"/>
      <c r="Q30" s="10"/>
    </row>
    <row r="31" spans="1:20" ht="18" customHeight="1" x14ac:dyDescent="0.25">
      <c r="A31" s="50">
        <f>IF(G31&lt;&gt;"",1+MAX($A$2:A30),"")</f>
        <v>14</v>
      </c>
      <c r="B31" s="257"/>
      <c r="C31" s="257"/>
      <c r="D31" s="52" t="s">
        <v>497</v>
      </c>
      <c r="E31" s="99" t="s">
        <v>34</v>
      </c>
      <c r="F31" s="63">
        <v>1</v>
      </c>
      <c r="G31" s="62">
        <v>0</v>
      </c>
      <c r="H31" s="63">
        <f t="shared" si="10"/>
        <v>1</v>
      </c>
      <c r="I31" s="56">
        <v>0</v>
      </c>
      <c r="J31" s="56">
        <v>0</v>
      </c>
      <c r="K31" s="97">
        <f t="shared" si="11"/>
        <v>0</v>
      </c>
      <c r="L31" s="97">
        <v>0</v>
      </c>
      <c r="M31" s="65">
        <f t="shared" si="12"/>
        <v>0</v>
      </c>
      <c r="N31" s="66">
        <f t="shared" si="13"/>
        <v>0</v>
      </c>
      <c r="P31" s="10"/>
      <c r="Q31" s="10"/>
    </row>
    <row r="32" spans="1:20" ht="18" customHeight="1" x14ac:dyDescent="0.25">
      <c r="A32" s="50">
        <f>IF(G32&lt;&gt;"",1+MAX($A$2:A31),"")</f>
        <v>15</v>
      </c>
      <c r="B32" s="257"/>
      <c r="C32" s="257"/>
      <c r="D32" s="52" t="s">
        <v>498</v>
      </c>
      <c r="E32" s="99" t="s">
        <v>34</v>
      </c>
      <c r="F32" s="63">
        <v>1</v>
      </c>
      <c r="G32" s="62">
        <v>0</v>
      </c>
      <c r="H32" s="63">
        <f t="shared" si="10"/>
        <v>1</v>
      </c>
      <c r="I32" s="56">
        <v>0</v>
      </c>
      <c r="J32" s="56">
        <v>0</v>
      </c>
      <c r="K32" s="97">
        <f t="shared" si="11"/>
        <v>0</v>
      </c>
      <c r="L32" s="97">
        <v>0</v>
      </c>
      <c r="M32" s="65">
        <f t="shared" si="12"/>
        <v>0</v>
      </c>
      <c r="N32" s="66">
        <f t="shared" si="13"/>
        <v>0</v>
      </c>
      <c r="P32" s="10"/>
      <c r="Q32" s="10"/>
    </row>
    <row r="33" spans="1:20" ht="18" customHeight="1" x14ac:dyDescent="0.25">
      <c r="A33" s="50">
        <f>IF(G33&lt;&gt;"",1+MAX($A$2:A32),"")</f>
        <v>16</v>
      </c>
      <c r="B33" s="258"/>
      <c r="C33" s="258"/>
      <c r="D33" s="52" t="s">
        <v>499</v>
      </c>
      <c r="E33" s="99" t="s">
        <v>34</v>
      </c>
      <c r="F33" s="63">
        <v>1</v>
      </c>
      <c r="G33" s="62">
        <v>0</v>
      </c>
      <c r="H33" s="63">
        <f t="shared" si="10"/>
        <v>1</v>
      </c>
      <c r="I33" s="56">
        <v>0</v>
      </c>
      <c r="J33" s="56">
        <v>0</v>
      </c>
      <c r="K33" s="97">
        <f t="shared" si="11"/>
        <v>0</v>
      </c>
      <c r="L33" s="97">
        <v>0</v>
      </c>
      <c r="M33" s="65">
        <f t="shared" si="12"/>
        <v>0</v>
      </c>
      <c r="N33" s="66">
        <f t="shared" si="13"/>
        <v>0</v>
      </c>
      <c r="P33" s="10"/>
      <c r="Q33" s="10"/>
    </row>
    <row r="34" spans="1:20" ht="18" customHeight="1" x14ac:dyDescent="0.25">
      <c r="A34" s="50" t="str">
        <f>IF(G34&lt;&gt;"",1+MAX($A$2:A33),"")</f>
        <v/>
      </c>
      <c r="B34" s="93"/>
      <c r="C34" s="93"/>
      <c r="D34" s="193" t="s">
        <v>222</v>
      </c>
      <c r="E34" s="85"/>
      <c r="F34" s="63"/>
      <c r="G34" s="62"/>
      <c r="H34" s="63"/>
      <c r="I34" s="64"/>
      <c r="J34" s="64"/>
      <c r="K34" s="97"/>
      <c r="L34" s="64"/>
      <c r="M34" s="65"/>
      <c r="N34" s="67"/>
      <c r="O34" s="10"/>
      <c r="P34" s="10"/>
      <c r="Q34" s="10"/>
      <c r="R34" s="10"/>
      <c r="S34" s="10"/>
      <c r="T34" s="10"/>
    </row>
    <row r="35" spans="1:20" ht="31.2" x14ac:dyDescent="0.25">
      <c r="A35" s="50">
        <f>IF(G35&lt;&gt;"",1+MAX($A$2:A34),"")</f>
        <v>17</v>
      </c>
      <c r="B35" s="61"/>
      <c r="C35" s="61"/>
      <c r="D35" s="197" t="s">
        <v>501</v>
      </c>
      <c r="E35" s="99" t="s">
        <v>4</v>
      </c>
      <c r="F35" s="63">
        <v>1</v>
      </c>
      <c r="G35" s="62">
        <v>0</v>
      </c>
      <c r="H35" s="63">
        <f t="shared" ref="H35" si="14">(G35*F35)+F35</f>
        <v>1</v>
      </c>
      <c r="I35" s="56">
        <v>0</v>
      </c>
      <c r="J35" s="56">
        <v>0</v>
      </c>
      <c r="K35" s="97">
        <f t="shared" ref="K35" si="15">I35*J35</f>
        <v>0</v>
      </c>
      <c r="L35" s="97">
        <v>0</v>
      </c>
      <c r="M35" s="65">
        <f t="shared" ref="M35" si="16">+L35+K35</f>
        <v>0</v>
      </c>
      <c r="N35" s="66">
        <f t="shared" ref="N35" si="17">H35*M35</f>
        <v>0</v>
      </c>
      <c r="P35" s="10"/>
      <c r="Q35" s="10"/>
    </row>
    <row r="36" spans="1:20" s="1" customFormat="1" ht="18" customHeight="1" x14ac:dyDescent="0.25">
      <c r="A36" s="69" t="str">
        <f>IF(G36&lt;&gt;"",1+MAX($A$2:A35),"")</f>
        <v/>
      </c>
      <c r="B36" s="69"/>
      <c r="C36" s="69"/>
      <c r="D36" s="198"/>
      <c r="E36" s="199"/>
      <c r="F36" s="200"/>
      <c r="G36" s="69"/>
      <c r="H36" s="69"/>
      <c r="I36" s="201"/>
      <c r="J36" s="69"/>
      <c r="K36" s="70"/>
      <c r="L36" s="70"/>
      <c r="M36" s="71" t="s">
        <v>22</v>
      </c>
      <c r="N36" s="202">
        <f>SUM(N22:N35)</f>
        <v>0</v>
      </c>
      <c r="P36" s="203"/>
      <c r="Q36" s="203"/>
    </row>
    <row r="37" spans="1:20" ht="15.6" x14ac:dyDescent="0.25">
      <c r="A37" s="211" t="str">
        <f>IF(G37&lt;&gt;"",1+MAX($A$2:A36),"")</f>
        <v/>
      </c>
      <c r="B37" s="180"/>
      <c r="C37" s="180"/>
      <c r="D37" s="180"/>
      <c r="E37" s="182"/>
      <c r="F37" s="182"/>
      <c r="G37" s="180"/>
      <c r="H37" s="180"/>
      <c r="I37" s="180"/>
      <c r="J37" s="180"/>
      <c r="K37" s="73"/>
      <c r="L37" s="73"/>
      <c r="M37" s="181"/>
      <c r="N37" s="74"/>
    </row>
    <row r="38" spans="1:20" ht="17.399999999999999" x14ac:dyDescent="0.25">
      <c r="A38" s="76" t="str">
        <f>IF(G38&lt;&gt;"",1+MAX($A$2:A37),"")</f>
        <v/>
      </c>
      <c r="B38" s="76"/>
      <c r="C38" s="76"/>
      <c r="D38" s="77"/>
      <c r="E38" s="78" t="s">
        <v>51</v>
      </c>
      <c r="F38" s="79"/>
      <c r="G38" s="79"/>
      <c r="H38" s="79"/>
      <c r="I38" s="79"/>
      <c r="J38" s="79"/>
      <c r="K38" s="79"/>
      <c r="L38" s="79"/>
      <c r="M38" s="80"/>
      <c r="N38" s="81"/>
      <c r="O38" s="10"/>
      <c r="P38" s="10"/>
      <c r="Q38" s="10"/>
      <c r="R38" s="10"/>
      <c r="S38" s="10"/>
      <c r="T38" s="10"/>
    </row>
    <row r="39" spans="1:20" ht="18" customHeight="1" x14ac:dyDescent="0.3">
      <c r="A39" s="50" t="str">
        <f>IF(G39&lt;&gt;"",1+MAX($A$2:A38),"")</f>
        <v/>
      </c>
      <c r="B39" s="256" t="s">
        <v>597</v>
      </c>
      <c r="C39" s="259" t="s">
        <v>566</v>
      </c>
      <c r="D39" s="82" t="s">
        <v>52</v>
      </c>
      <c r="E39" s="154"/>
      <c r="F39" s="85"/>
      <c r="G39" s="84"/>
      <c r="H39" s="63"/>
      <c r="I39" s="63"/>
      <c r="J39" s="63"/>
      <c r="K39" s="83"/>
      <c r="L39" s="83"/>
      <c r="M39" s="65"/>
      <c r="N39" s="67"/>
      <c r="O39" s="10"/>
      <c r="P39" s="10"/>
      <c r="Q39" s="10"/>
      <c r="R39" s="10"/>
      <c r="S39" s="10"/>
      <c r="T39" s="10"/>
    </row>
    <row r="40" spans="1:20" ht="35.4" customHeight="1" x14ac:dyDescent="0.25">
      <c r="A40" s="50" t="str">
        <f>IF(G40&lt;&gt;"",1+MAX($A$2:A39),"")</f>
        <v/>
      </c>
      <c r="B40" s="262"/>
      <c r="C40" s="260"/>
      <c r="D40" s="171" t="s">
        <v>284</v>
      </c>
      <c r="E40" s="96"/>
      <c r="F40" s="92"/>
      <c r="G40" s="62"/>
      <c r="H40" s="63"/>
      <c r="I40" s="63"/>
      <c r="J40" s="64"/>
      <c r="K40" s="97"/>
      <c r="L40" s="97"/>
      <c r="M40" s="65"/>
      <c r="N40" s="66"/>
      <c r="O40" s="10"/>
      <c r="P40" s="10"/>
      <c r="Q40" s="10"/>
      <c r="R40" s="10"/>
      <c r="S40" s="10"/>
      <c r="T40" s="10"/>
    </row>
    <row r="41" spans="1:20" ht="15.6" x14ac:dyDescent="0.25">
      <c r="A41" s="50">
        <f>IF(G41&lt;&gt;"",1+MAX($A$2:A40),"")</f>
        <v>18</v>
      </c>
      <c r="B41" s="262"/>
      <c r="C41" s="260"/>
      <c r="D41" s="52" t="s">
        <v>285</v>
      </c>
      <c r="E41" s="98" t="s">
        <v>41</v>
      </c>
      <c r="F41" s="63">
        <v>15</v>
      </c>
      <c r="G41" s="62">
        <v>0.1</v>
      </c>
      <c r="H41" s="63">
        <f t="shared" ref="H41" si="18">(G41*F41)+F41</f>
        <v>16.5</v>
      </c>
      <c r="I41" s="56">
        <v>0</v>
      </c>
      <c r="J41" s="56">
        <v>0</v>
      </c>
      <c r="K41" s="97">
        <f>I41*J41</f>
        <v>0</v>
      </c>
      <c r="L41" s="97">
        <v>0</v>
      </c>
      <c r="M41" s="65">
        <f>+L41+K41</f>
        <v>0</v>
      </c>
      <c r="N41" s="66">
        <f>H41*M41</f>
        <v>0</v>
      </c>
      <c r="O41" s="10"/>
      <c r="P41" s="10"/>
      <c r="Q41" s="10"/>
      <c r="R41" s="10"/>
      <c r="S41" s="10"/>
      <c r="T41" s="10"/>
    </row>
    <row r="42" spans="1:20" ht="35.4" customHeight="1" x14ac:dyDescent="0.25">
      <c r="A42" s="50" t="str">
        <f>IF(G42&lt;&gt;"",1+MAX($A$2:A41),"")</f>
        <v/>
      </c>
      <c r="B42" s="262"/>
      <c r="C42" s="260"/>
      <c r="D42" s="171" t="s">
        <v>502</v>
      </c>
      <c r="E42" s="96"/>
      <c r="F42" s="92"/>
      <c r="G42" s="62"/>
      <c r="H42" s="63"/>
      <c r="I42" s="64"/>
      <c r="J42" s="64"/>
      <c r="K42" s="97"/>
      <c r="L42" s="97"/>
      <c r="M42" s="65"/>
      <c r="N42" s="66"/>
      <c r="O42" s="10"/>
      <c r="P42" s="10"/>
      <c r="Q42" s="10"/>
      <c r="R42" s="10"/>
      <c r="S42" s="10"/>
      <c r="T42" s="10"/>
    </row>
    <row r="43" spans="1:20" ht="15.6" x14ac:dyDescent="0.25">
      <c r="A43" s="50">
        <f>IF(G43&lt;&gt;"",1+MAX($A$2:A42),"")</f>
        <v>19</v>
      </c>
      <c r="B43" s="262"/>
      <c r="C43" s="260"/>
      <c r="D43" s="52" t="s">
        <v>285</v>
      </c>
      <c r="E43" s="98" t="s">
        <v>41</v>
      </c>
      <c r="F43" s="63">
        <v>15</v>
      </c>
      <c r="G43" s="62">
        <v>0.1</v>
      </c>
      <c r="H43" s="63">
        <f t="shared" ref="H43" si="19">(G43*F43)+F43</f>
        <v>16.5</v>
      </c>
      <c r="I43" s="56">
        <v>0</v>
      </c>
      <c r="J43" s="56">
        <v>0</v>
      </c>
      <c r="K43" s="97">
        <f t="shared" ref="K43" si="20">I43*J43</f>
        <v>0</v>
      </c>
      <c r="L43" s="97">
        <v>0</v>
      </c>
      <c r="M43" s="65">
        <f>+L43+K43</f>
        <v>0</v>
      </c>
      <c r="N43" s="66">
        <f>H43*M43</f>
        <v>0</v>
      </c>
      <c r="O43" s="10"/>
      <c r="P43" s="10"/>
      <c r="Q43" s="10"/>
      <c r="R43" s="10"/>
      <c r="S43" s="10"/>
      <c r="T43" s="10"/>
    </row>
    <row r="44" spans="1:20" ht="17.399999999999999" x14ac:dyDescent="0.25">
      <c r="A44" s="50" t="str">
        <f>IF(G44&lt;&gt;"",1+MAX($A$2:A43),"")</f>
        <v/>
      </c>
      <c r="B44" s="262"/>
      <c r="C44" s="260"/>
      <c r="D44" s="173" t="s">
        <v>109</v>
      </c>
      <c r="E44" s="100"/>
      <c r="F44" s="63"/>
      <c r="G44" s="62"/>
      <c r="H44" s="63"/>
      <c r="I44" s="64"/>
      <c r="J44" s="64"/>
      <c r="K44" s="97"/>
      <c r="L44" s="97"/>
      <c r="M44" s="65"/>
      <c r="N44" s="66"/>
      <c r="O44" s="10"/>
      <c r="P44" s="10"/>
      <c r="Q44" s="10"/>
      <c r="R44" s="10"/>
      <c r="S44" s="10"/>
      <c r="T44" s="10"/>
    </row>
    <row r="45" spans="1:20" ht="15.6" x14ac:dyDescent="0.25">
      <c r="A45" s="50" t="str">
        <f>IF(G45&lt;&gt;"",1+MAX($A$2:A44),"")</f>
        <v/>
      </c>
      <c r="B45" s="262"/>
      <c r="C45" s="260"/>
      <c r="D45" s="193" t="s">
        <v>222</v>
      </c>
      <c r="E45" s="101"/>
      <c r="F45" s="92"/>
      <c r="G45" s="62"/>
      <c r="H45" s="63"/>
      <c r="I45" s="64"/>
      <c r="J45" s="64"/>
      <c r="K45" s="97"/>
      <c r="L45" s="97"/>
      <c r="M45" s="65"/>
      <c r="N45" s="66"/>
      <c r="O45" s="10"/>
      <c r="P45" s="10"/>
      <c r="Q45" s="10"/>
      <c r="R45" s="10"/>
      <c r="S45" s="10"/>
      <c r="T45" s="10"/>
    </row>
    <row r="46" spans="1:20" ht="31.2" x14ac:dyDescent="0.25">
      <c r="A46" s="50">
        <f>IF(G46&lt;&gt;"",1+MAX($A$2:A45),"")</f>
        <v>20</v>
      </c>
      <c r="B46" s="262"/>
      <c r="C46" s="260"/>
      <c r="D46" s="197" t="s">
        <v>286</v>
      </c>
      <c r="E46" s="98" t="s">
        <v>4</v>
      </c>
      <c r="F46" s="63">
        <v>1</v>
      </c>
      <c r="G46" s="62">
        <v>0</v>
      </c>
      <c r="H46" s="63">
        <f t="shared" ref="H46" si="21">(G46*F46)+F46</f>
        <v>1</v>
      </c>
      <c r="I46" s="56">
        <v>0</v>
      </c>
      <c r="J46" s="56">
        <v>0</v>
      </c>
      <c r="K46" s="97">
        <f t="shared" ref="K46" si="22">I46*J46</f>
        <v>0</v>
      </c>
      <c r="L46" s="97">
        <v>0</v>
      </c>
      <c r="M46" s="65">
        <f>+L46+K46</f>
        <v>0</v>
      </c>
      <c r="N46" s="66">
        <f t="shared" ref="N46" si="23">H46*M46</f>
        <v>0</v>
      </c>
      <c r="O46" s="10"/>
      <c r="P46" s="10"/>
      <c r="Q46" s="10"/>
      <c r="R46" s="10"/>
      <c r="S46" s="10"/>
      <c r="T46" s="10"/>
    </row>
    <row r="47" spans="1:20" ht="15.6" x14ac:dyDescent="0.25">
      <c r="A47" s="50" t="str">
        <f>IF(G47&lt;&gt;"",1+MAX($A$2:A46),"")</f>
        <v/>
      </c>
      <c r="B47" s="262"/>
      <c r="C47" s="260"/>
      <c r="D47" s="82" t="s">
        <v>53</v>
      </c>
      <c r="E47" s="154"/>
      <c r="F47" s="63"/>
      <c r="G47" s="62"/>
      <c r="H47" s="63"/>
      <c r="I47" s="64"/>
      <c r="J47" s="64"/>
      <c r="K47" s="97"/>
      <c r="L47" s="97"/>
      <c r="M47" s="65"/>
      <c r="N47" s="66"/>
      <c r="O47" s="10"/>
      <c r="P47" s="10"/>
      <c r="Q47" s="10"/>
      <c r="R47" s="10"/>
      <c r="S47" s="10"/>
      <c r="T47" s="10"/>
    </row>
    <row r="48" spans="1:20" ht="45.6" customHeight="1" x14ac:dyDescent="0.25">
      <c r="A48" s="50" t="str">
        <f>IF(G48&lt;&gt;"",1+MAX($A$2:A47),"")</f>
        <v/>
      </c>
      <c r="B48" s="262"/>
      <c r="C48" s="260"/>
      <c r="D48" s="171" t="s">
        <v>598</v>
      </c>
      <c r="E48" s="96"/>
      <c r="F48" s="92"/>
      <c r="G48" s="62"/>
      <c r="H48" s="63"/>
      <c r="I48" s="64"/>
      <c r="J48" s="64"/>
      <c r="K48" s="97"/>
      <c r="L48" s="97"/>
      <c r="M48" s="65"/>
      <c r="N48" s="66"/>
      <c r="O48" s="10"/>
      <c r="P48" s="10"/>
      <c r="Q48" s="10"/>
      <c r="R48" s="10"/>
      <c r="S48" s="10"/>
      <c r="T48" s="10"/>
    </row>
    <row r="49" spans="1:20" ht="15.6" x14ac:dyDescent="0.25">
      <c r="A49" s="50">
        <f>IF(G49&lt;&gt;"",1+MAX($A$2:A48),"")</f>
        <v>21</v>
      </c>
      <c r="B49" s="262"/>
      <c r="C49" s="260"/>
      <c r="D49" s="52" t="s">
        <v>287</v>
      </c>
      <c r="E49" s="98" t="s">
        <v>41</v>
      </c>
      <c r="F49" s="63">
        <v>255</v>
      </c>
      <c r="G49" s="62">
        <v>0.1</v>
      </c>
      <c r="H49" s="63">
        <f t="shared" ref="H49:H52" si="24">(G49*F49)+F49</f>
        <v>280.5</v>
      </c>
      <c r="I49" s="56">
        <v>0</v>
      </c>
      <c r="J49" s="56">
        <v>0</v>
      </c>
      <c r="K49" s="97">
        <f t="shared" ref="K49:K52" si="25">I49*J49</f>
        <v>0</v>
      </c>
      <c r="L49" s="97">
        <v>0</v>
      </c>
      <c r="M49" s="65">
        <f t="shared" ref="M49:M52" si="26">+L49+K49</f>
        <v>0</v>
      </c>
      <c r="N49" s="66">
        <f t="shared" ref="N49:N52" si="27">H49*M49</f>
        <v>0</v>
      </c>
      <c r="O49" s="10"/>
      <c r="P49" s="10"/>
      <c r="Q49" s="10"/>
      <c r="R49" s="10"/>
      <c r="S49" s="10"/>
      <c r="T49" s="10"/>
    </row>
    <row r="50" spans="1:20" ht="15.6" x14ac:dyDescent="0.25">
      <c r="A50" s="50">
        <f>IF(G50&lt;&gt;"",1+MAX($A$2:A49),"")</f>
        <v>22</v>
      </c>
      <c r="B50" s="262"/>
      <c r="C50" s="260"/>
      <c r="D50" s="52" t="s">
        <v>288</v>
      </c>
      <c r="E50" s="99" t="s">
        <v>41</v>
      </c>
      <c r="F50" s="63">
        <v>720</v>
      </c>
      <c r="G50" s="62">
        <v>0.1</v>
      </c>
      <c r="H50" s="63">
        <f t="shared" si="24"/>
        <v>792</v>
      </c>
      <c r="I50" s="56">
        <v>0</v>
      </c>
      <c r="J50" s="56">
        <v>0</v>
      </c>
      <c r="K50" s="97">
        <f t="shared" si="25"/>
        <v>0</v>
      </c>
      <c r="L50" s="97">
        <v>0</v>
      </c>
      <c r="M50" s="65">
        <f t="shared" si="26"/>
        <v>0</v>
      </c>
      <c r="N50" s="66">
        <f t="shared" si="27"/>
        <v>0</v>
      </c>
      <c r="O50" s="10"/>
      <c r="P50" s="10"/>
      <c r="Q50" s="10"/>
      <c r="R50" s="10"/>
      <c r="S50" s="10"/>
      <c r="T50" s="10"/>
    </row>
    <row r="51" spans="1:20" ht="15.6" x14ac:dyDescent="0.25">
      <c r="A51" s="50">
        <f>IF(G51&lt;&gt;"",1+MAX($A$2:A50),"")</f>
        <v>23</v>
      </c>
      <c r="B51" s="262"/>
      <c r="C51" s="260"/>
      <c r="D51" s="52" t="s">
        <v>289</v>
      </c>
      <c r="E51" s="99" t="s">
        <v>41</v>
      </c>
      <c r="F51" s="63">
        <v>225</v>
      </c>
      <c r="G51" s="62">
        <v>0.1</v>
      </c>
      <c r="H51" s="63">
        <f t="shared" si="24"/>
        <v>247.5</v>
      </c>
      <c r="I51" s="56">
        <v>0</v>
      </c>
      <c r="J51" s="56">
        <v>0</v>
      </c>
      <c r="K51" s="97">
        <f t="shared" si="25"/>
        <v>0</v>
      </c>
      <c r="L51" s="97">
        <v>0</v>
      </c>
      <c r="M51" s="65">
        <f t="shared" si="26"/>
        <v>0</v>
      </c>
      <c r="N51" s="66">
        <f t="shared" si="27"/>
        <v>0</v>
      </c>
      <c r="O51" s="10"/>
      <c r="P51" s="10"/>
      <c r="Q51" s="10"/>
      <c r="R51" s="10"/>
      <c r="S51" s="10"/>
      <c r="T51" s="10"/>
    </row>
    <row r="52" spans="1:20" ht="15.6" x14ac:dyDescent="0.25">
      <c r="A52" s="50">
        <f>IF(G52&lt;&gt;"",1+MAX($A$2:A51),"")</f>
        <v>24</v>
      </c>
      <c r="B52" s="262"/>
      <c r="C52" s="260"/>
      <c r="D52" s="52" t="s">
        <v>290</v>
      </c>
      <c r="E52" s="99" t="s">
        <v>41</v>
      </c>
      <c r="F52" s="63">
        <v>1150</v>
      </c>
      <c r="G52" s="62">
        <v>0.1</v>
      </c>
      <c r="H52" s="63">
        <f t="shared" si="24"/>
        <v>1265</v>
      </c>
      <c r="I52" s="56">
        <v>0</v>
      </c>
      <c r="J52" s="56">
        <v>0</v>
      </c>
      <c r="K52" s="97">
        <f t="shared" si="25"/>
        <v>0</v>
      </c>
      <c r="L52" s="97">
        <v>0</v>
      </c>
      <c r="M52" s="65">
        <f t="shared" si="26"/>
        <v>0</v>
      </c>
      <c r="N52" s="66">
        <f t="shared" si="27"/>
        <v>0</v>
      </c>
      <c r="O52" s="10"/>
      <c r="P52" s="10"/>
      <c r="Q52" s="10"/>
      <c r="R52" s="10"/>
      <c r="S52" s="10"/>
      <c r="T52" s="10"/>
    </row>
    <row r="53" spans="1:20" ht="15.6" x14ac:dyDescent="0.25">
      <c r="A53" s="50">
        <f>IF(G53&lt;&gt;"",1+MAX($A$2:A52),"")</f>
        <v>25</v>
      </c>
      <c r="B53" s="262"/>
      <c r="C53" s="260"/>
      <c r="D53" s="52" t="s">
        <v>285</v>
      </c>
      <c r="E53" s="98" t="s">
        <v>41</v>
      </c>
      <c r="F53" s="63">
        <v>870</v>
      </c>
      <c r="G53" s="62">
        <v>0.1</v>
      </c>
      <c r="H53" s="63">
        <f t="shared" ref="H53:H55" si="28">(G53*F53)+F53</f>
        <v>957</v>
      </c>
      <c r="I53" s="56">
        <v>0</v>
      </c>
      <c r="J53" s="56">
        <v>0</v>
      </c>
      <c r="K53" s="97">
        <f t="shared" ref="K53:K55" si="29">I53*J53</f>
        <v>0</v>
      </c>
      <c r="L53" s="97">
        <v>0</v>
      </c>
      <c r="M53" s="65">
        <f t="shared" ref="M53:M55" si="30">+L53+K53</f>
        <v>0</v>
      </c>
      <c r="N53" s="66">
        <f t="shared" ref="N53:N55" si="31">H53*M53</f>
        <v>0</v>
      </c>
      <c r="O53" s="10"/>
      <c r="P53" s="10"/>
      <c r="Q53" s="10"/>
      <c r="R53" s="10"/>
      <c r="S53" s="10"/>
      <c r="T53" s="10"/>
    </row>
    <row r="54" spans="1:20" ht="15.6" x14ac:dyDescent="0.25">
      <c r="A54" s="50">
        <f>IF(G54&lt;&gt;"",1+MAX($A$2:A53),"")</f>
        <v>26</v>
      </c>
      <c r="B54" s="262"/>
      <c r="C54" s="260"/>
      <c r="D54" s="52" t="s">
        <v>291</v>
      </c>
      <c r="E54" s="99" t="s">
        <v>41</v>
      </c>
      <c r="F54" s="63">
        <v>27</v>
      </c>
      <c r="G54" s="62">
        <v>0.1</v>
      </c>
      <c r="H54" s="63">
        <f t="shared" si="28"/>
        <v>29.7</v>
      </c>
      <c r="I54" s="56">
        <v>0</v>
      </c>
      <c r="J54" s="56">
        <v>0</v>
      </c>
      <c r="K54" s="97">
        <f t="shared" si="29"/>
        <v>0</v>
      </c>
      <c r="L54" s="97">
        <v>0</v>
      </c>
      <c r="M54" s="65">
        <f t="shared" si="30"/>
        <v>0</v>
      </c>
      <c r="N54" s="66">
        <f t="shared" si="31"/>
        <v>0</v>
      </c>
      <c r="O54" s="10"/>
      <c r="P54" s="10"/>
      <c r="Q54" s="10"/>
      <c r="R54" s="10"/>
      <c r="S54" s="10"/>
      <c r="T54" s="10"/>
    </row>
    <row r="55" spans="1:20" ht="15.6" x14ac:dyDescent="0.25">
      <c r="A55" s="50">
        <f>IF(G55&lt;&gt;"",1+MAX($A$2:A54),"")</f>
        <v>27</v>
      </c>
      <c r="B55" s="262"/>
      <c r="C55" s="260"/>
      <c r="D55" s="52" t="s">
        <v>292</v>
      </c>
      <c r="E55" s="99" t="s">
        <v>41</v>
      </c>
      <c r="F55" s="63">
        <v>2840</v>
      </c>
      <c r="G55" s="62">
        <v>0.1</v>
      </c>
      <c r="H55" s="63">
        <f t="shared" si="28"/>
        <v>3124</v>
      </c>
      <c r="I55" s="56">
        <v>0</v>
      </c>
      <c r="J55" s="56">
        <v>0</v>
      </c>
      <c r="K55" s="97">
        <f t="shared" si="29"/>
        <v>0</v>
      </c>
      <c r="L55" s="97">
        <v>0</v>
      </c>
      <c r="M55" s="65">
        <f t="shared" si="30"/>
        <v>0</v>
      </c>
      <c r="N55" s="66">
        <f t="shared" si="31"/>
        <v>0</v>
      </c>
      <c r="O55" s="10"/>
      <c r="P55" s="10"/>
      <c r="Q55" s="10"/>
      <c r="R55" s="10"/>
      <c r="S55" s="10"/>
      <c r="T55" s="10"/>
    </row>
    <row r="56" spans="1:20" ht="42.6" customHeight="1" x14ac:dyDescent="0.25">
      <c r="A56" s="50" t="str">
        <f>IF(G56&lt;&gt;"",1+MAX($A$2:A55),"")</f>
        <v/>
      </c>
      <c r="B56" s="262"/>
      <c r="C56" s="260"/>
      <c r="D56" s="171" t="s">
        <v>502</v>
      </c>
      <c r="E56" s="96"/>
      <c r="F56" s="92"/>
      <c r="G56" s="62"/>
      <c r="H56" s="63"/>
      <c r="I56" s="56"/>
      <c r="J56" s="56"/>
      <c r="K56" s="97"/>
      <c r="L56" s="97"/>
      <c r="M56" s="65"/>
      <c r="N56" s="66"/>
      <c r="O56" s="10"/>
      <c r="P56" s="10"/>
      <c r="Q56" s="10"/>
      <c r="R56" s="10"/>
      <c r="S56" s="10"/>
      <c r="T56" s="10"/>
    </row>
    <row r="57" spans="1:20" ht="15.6" x14ac:dyDescent="0.25">
      <c r="A57" s="50">
        <f>IF(G57&lt;&gt;"",1+MAX($A$2:A56),"")</f>
        <v>28</v>
      </c>
      <c r="B57" s="262"/>
      <c r="C57" s="260"/>
      <c r="D57" s="52" t="s">
        <v>287</v>
      </c>
      <c r="E57" s="98" t="s">
        <v>41</v>
      </c>
      <c r="F57" s="63">
        <v>255</v>
      </c>
      <c r="G57" s="62">
        <v>0.1</v>
      </c>
      <c r="H57" s="63">
        <f t="shared" ref="H57:H63" si="32">(G57*F57)+F57</f>
        <v>280.5</v>
      </c>
      <c r="I57" s="56">
        <v>0</v>
      </c>
      <c r="J57" s="56">
        <v>0</v>
      </c>
      <c r="K57" s="97">
        <f t="shared" ref="K57:K63" si="33">I57*J57</f>
        <v>0</v>
      </c>
      <c r="L57" s="97">
        <v>0</v>
      </c>
      <c r="M57" s="65">
        <f t="shared" ref="M57:M63" si="34">+L57+K57</f>
        <v>0</v>
      </c>
      <c r="N57" s="66">
        <f t="shared" ref="N57:N63" si="35">H57*M57</f>
        <v>0</v>
      </c>
      <c r="O57" s="10"/>
      <c r="P57" s="10"/>
      <c r="Q57" s="10"/>
      <c r="R57" s="10"/>
      <c r="S57" s="10"/>
      <c r="T57" s="10"/>
    </row>
    <row r="58" spans="1:20" ht="15.6" x14ac:dyDescent="0.25">
      <c r="A58" s="50">
        <f>IF(G58&lt;&gt;"",1+MAX($A$2:A57),"")</f>
        <v>29</v>
      </c>
      <c r="B58" s="262"/>
      <c r="C58" s="260"/>
      <c r="D58" s="52" t="s">
        <v>288</v>
      </c>
      <c r="E58" s="99" t="s">
        <v>41</v>
      </c>
      <c r="F58" s="63">
        <v>720</v>
      </c>
      <c r="G58" s="62">
        <v>0.1</v>
      </c>
      <c r="H58" s="63">
        <f t="shared" si="32"/>
        <v>792</v>
      </c>
      <c r="I58" s="56">
        <v>0</v>
      </c>
      <c r="J58" s="56">
        <v>0</v>
      </c>
      <c r="K58" s="97">
        <f t="shared" si="33"/>
        <v>0</v>
      </c>
      <c r="L58" s="97">
        <v>0</v>
      </c>
      <c r="M58" s="65">
        <f t="shared" si="34"/>
        <v>0</v>
      </c>
      <c r="N58" s="66">
        <f t="shared" si="35"/>
        <v>0</v>
      </c>
      <c r="O58" s="10"/>
      <c r="P58" s="10"/>
      <c r="Q58" s="10"/>
      <c r="R58" s="10"/>
      <c r="S58" s="10"/>
      <c r="T58" s="10"/>
    </row>
    <row r="59" spans="1:20" ht="15.6" x14ac:dyDescent="0.25">
      <c r="A59" s="50">
        <f>IF(G59&lt;&gt;"",1+MAX($A$2:A58),"")</f>
        <v>30</v>
      </c>
      <c r="B59" s="262"/>
      <c r="C59" s="260"/>
      <c r="D59" s="52" t="s">
        <v>289</v>
      </c>
      <c r="E59" s="99" t="s">
        <v>41</v>
      </c>
      <c r="F59" s="63">
        <v>225</v>
      </c>
      <c r="G59" s="62">
        <v>0.1</v>
      </c>
      <c r="H59" s="63">
        <f t="shared" si="32"/>
        <v>247.5</v>
      </c>
      <c r="I59" s="56">
        <v>0</v>
      </c>
      <c r="J59" s="56">
        <v>0</v>
      </c>
      <c r="K59" s="97">
        <f t="shared" si="33"/>
        <v>0</v>
      </c>
      <c r="L59" s="97">
        <v>0</v>
      </c>
      <c r="M59" s="65">
        <f t="shared" si="34"/>
        <v>0</v>
      </c>
      <c r="N59" s="66">
        <f t="shared" si="35"/>
        <v>0</v>
      </c>
      <c r="O59" s="10"/>
      <c r="P59" s="10"/>
      <c r="Q59" s="10"/>
      <c r="R59" s="10"/>
      <c r="S59" s="10"/>
      <c r="T59" s="10"/>
    </row>
    <row r="60" spans="1:20" ht="15.6" x14ac:dyDescent="0.25">
      <c r="A60" s="50">
        <f>IF(G60&lt;&gt;"",1+MAX($A$2:A59),"")</f>
        <v>31</v>
      </c>
      <c r="B60" s="262"/>
      <c r="C60" s="260"/>
      <c r="D60" s="52" t="s">
        <v>290</v>
      </c>
      <c r="E60" s="99" t="s">
        <v>41</v>
      </c>
      <c r="F60" s="63">
        <v>1150</v>
      </c>
      <c r="G60" s="62">
        <v>0.1</v>
      </c>
      <c r="H60" s="63">
        <f t="shared" si="32"/>
        <v>1265</v>
      </c>
      <c r="I60" s="56">
        <v>0</v>
      </c>
      <c r="J60" s="56">
        <v>0</v>
      </c>
      <c r="K60" s="97">
        <f t="shared" si="33"/>
        <v>0</v>
      </c>
      <c r="L60" s="97">
        <v>0</v>
      </c>
      <c r="M60" s="65">
        <f t="shared" si="34"/>
        <v>0</v>
      </c>
      <c r="N60" s="66">
        <f t="shared" si="35"/>
        <v>0</v>
      </c>
      <c r="O60" s="10"/>
      <c r="P60" s="10"/>
      <c r="Q60" s="10"/>
      <c r="R60" s="10"/>
      <c r="S60" s="10"/>
      <c r="T60" s="10"/>
    </row>
    <row r="61" spans="1:20" ht="15.6" x14ac:dyDescent="0.25">
      <c r="A61" s="50">
        <f>IF(G61&lt;&gt;"",1+MAX($A$2:A60),"")</f>
        <v>32</v>
      </c>
      <c r="B61" s="262"/>
      <c r="C61" s="260"/>
      <c r="D61" s="52" t="s">
        <v>285</v>
      </c>
      <c r="E61" s="99" t="s">
        <v>41</v>
      </c>
      <c r="F61" s="63">
        <v>870</v>
      </c>
      <c r="G61" s="62">
        <v>0.1</v>
      </c>
      <c r="H61" s="63">
        <f t="shared" si="32"/>
        <v>957</v>
      </c>
      <c r="I61" s="56">
        <v>0</v>
      </c>
      <c r="J61" s="56">
        <v>0</v>
      </c>
      <c r="K61" s="97">
        <f t="shared" si="33"/>
        <v>0</v>
      </c>
      <c r="L61" s="97">
        <v>0</v>
      </c>
      <c r="M61" s="65">
        <f t="shared" si="34"/>
        <v>0</v>
      </c>
      <c r="N61" s="66">
        <f t="shared" si="35"/>
        <v>0</v>
      </c>
      <c r="O61" s="10"/>
      <c r="P61" s="10"/>
      <c r="Q61" s="10"/>
      <c r="R61" s="10"/>
      <c r="S61" s="10"/>
      <c r="T61" s="10"/>
    </row>
    <row r="62" spans="1:20" ht="15.6" x14ac:dyDescent="0.25">
      <c r="A62" s="50">
        <f>IF(G62&lt;&gt;"",1+MAX($A$2:A61),"")</f>
        <v>33</v>
      </c>
      <c r="B62" s="262"/>
      <c r="C62" s="260"/>
      <c r="D62" s="52" t="s">
        <v>291</v>
      </c>
      <c r="E62" s="99" t="s">
        <v>41</v>
      </c>
      <c r="F62" s="63">
        <v>27</v>
      </c>
      <c r="G62" s="62">
        <v>0.1</v>
      </c>
      <c r="H62" s="63">
        <f t="shared" si="32"/>
        <v>29.7</v>
      </c>
      <c r="I62" s="56">
        <v>0</v>
      </c>
      <c r="J62" s="56">
        <v>0</v>
      </c>
      <c r="K62" s="97">
        <f t="shared" si="33"/>
        <v>0</v>
      </c>
      <c r="L62" s="97">
        <v>0</v>
      </c>
      <c r="M62" s="65">
        <f t="shared" si="34"/>
        <v>0</v>
      </c>
      <c r="N62" s="66">
        <f t="shared" si="35"/>
        <v>0</v>
      </c>
      <c r="O62" s="10"/>
      <c r="P62" s="10"/>
      <c r="Q62" s="10"/>
      <c r="R62" s="10"/>
      <c r="S62" s="10"/>
      <c r="T62" s="10"/>
    </row>
    <row r="63" spans="1:20" ht="15.6" x14ac:dyDescent="0.25">
      <c r="A63" s="50">
        <f>IF(G63&lt;&gt;"",1+MAX($A$2:A62),"")</f>
        <v>34</v>
      </c>
      <c r="B63" s="262"/>
      <c r="C63" s="260"/>
      <c r="D63" s="52" t="s">
        <v>292</v>
      </c>
      <c r="E63" s="99" t="s">
        <v>41</v>
      </c>
      <c r="F63" s="63">
        <v>2840</v>
      </c>
      <c r="G63" s="62">
        <v>0.1</v>
      </c>
      <c r="H63" s="63">
        <f t="shared" si="32"/>
        <v>3124</v>
      </c>
      <c r="I63" s="56">
        <v>0</v>
      </c>
      <c r="J63" s="56">
        <v>0</v>
      </c>
      <c r="K63" s="97">
        <f t="shared" si="33"/>
        <v>0</v>
      </c>
      <c r="L63" s="97">
        <v>0</v>
      </c>
      <c r="M63" s="65">
        <f t="shared" si="34"/>
        <v>0</v>
      </c>
      <c r="N63" s="66">
        <f t="shared" si="35"/>
        <v>0</v>
      </c>
      <c r="O63" s="10"/>
      <c r="P63" s="10"/>
      <c r="Q63" s="10"/>
      <c r="R63" s="10"/>
      <c r="S63" s="10"/>
      <c r="T63" s="10"/>
    </row>
    <row r="64" spans="1:20" ht="17.399999999999999" x14ac:dyDescent="0.3">
      <c r="A64" s="50" t="str">
        <f>IF(G64&lt;&gt;"",1+MAX($A$2:A63),"")</f>
        <v/>
      </c>
      <c r="B64" s="262"/>
      <c r="C64" s="260"/>
      <c r="D64" s="172" t="s">
        <v>109</v>
      </c>
      <c r="E64" s="100"/>
      <c r="F64" s="63"/>
      <c r="G64" s="62"/>
      <c r="H64" s="63"/>
      <c r="I64" s="64"/>
      <c r="J64" s="64"/>
      <c r="K64" s="97"/>
      <c r="L64" s="97"/>
      <c r="M64" s="65"/>
      <c r="N64" s="66"/>
      <c r="O64" s="10"/>
      <c r="P64" s="10"/>
      <c r="Q64" s="10"/>
      <c r="R64" s="10"/>
      <c r="S64" s="10"/>
      <c r="T64" s="10"/>
    </row>
    <row r="65" spans="1:20" ht="15.6" x14ac:dyDescent="0.25">
      <c r="A65" s="50" t="str">
        <f>IF(G65&lt;&gt;"",1+MAX($A$2:A64),"")</f>
        <v/>
      </c>
      <c r="B65" s="262"/>
      <c r="C65" s="260"/>
      <c r="D65" s="193" t="s">
        <v>222</v>
      </c>
      <c r="E65" s="101"/>
      <c r="F65" s="92"/>
      <c r="G65" s="62"/>
      <c r="H65" s="63"/>
      <c r="I65" s="64"/>
      <c r="J65" s="64"/>
      <c r="K65" s="97"/>
      <c r="L65" s="97"/>
      <c r="M65" s="65"/>
      <c r="N65" s="66"/>
      <c r="O65" s="10"/>
      <c r="P65" s="10"/>
      <c r="Q65" s="10"/>
      <c r="R65" s="10"/>
      <c r="S65" s="10"/>
      <c r="T65" s="10"/>
    </row>
    <row r="66" spans="1:20" ht="31.2" x14ac:dyDescent="0.25">
      <c r="A66" s="50">
        <f>IF(G66&lt;&gt;"",1+MAX($A$2:A65),"")</f>
        <v>35</v>
      </c>
      <c r="B66" s="262"/>
      <c r="C66" s="260"/>
      <c r="D66" s="197" t="s">
        <v>286</v>
      </c>
      <c r="E66" s="98" t="s">
        <v>4</v>
      </c>
      <c r="F66" s="63">
        <v>1</v>
      </c>
      <c r="G66" s="62">
        <v>0</v>
      </c>
      <c r="H66" s="63">
        <f t="shared" ref="H66" si="36">(G66*F66)+F66</f>
        <v>1</v>
      </c>
      <c r="I66" s="56">
        <v>0</v>
      </c>
      <c r="J66" s="56">
        <v>0</v>
      </c>
      <c r="K66" s="97">
        <f t="shared" ref="K66" si="37">I66*J66</f>
        <v>0</v>
      </c>
      <c r="L66" s="97">
        <v>0</v>
      </c>
      <c r="M66" s="65">
        <f t="shared" ref="M66" si="38">+L66+K66</f>
        <v>0</v>
      </c>
      <c r="N66" s="66">
        <f>H66*M66</f>
        <v>0</v>
      </c>
      <c r="O66" s="10"/>
      <c r="P66" s="10"/>
      <c r="Q66" s="10"/>
      <c r="R66" s="10"/>
      <c r="S66" s="10"/>
      <c r="T66" s="10"/>
    </row>
    <row r="67" spans="1:20" ht="15.6" x14ac:dyDescent="0.25">
      <c r="A67" s="50" t="str">
        <f>IF(G67&lt;&gt;"",1+MAX($A$2:A66),"")</f>
        <v/>
      </c>
      <c r="B67" s="262"/>
      <c r="C67" s="260"/>
      <c r="D67" s="82" t="s">
        <v>54</v>
      </c>
      <c r="E67" s="154"/>
      <c r="F67" s="63"/>
      <c r="G67" s="62"/>
      <c r="H67" s="63"/>
      <c r="I67" s="64"/>
      <c r="J67" s="64"/>
      <c r="K67" s="97"/>
      <c r="L67" s="97"/>
      <c r="M67" s="65"/>
      <c r="N67" s="66"/>
      <c r="O67" s="10"/>
      <c r="P67" s="10"/>
      <c r="Q67" s="10"/>
      <c r="R67" s="10"/>
      <c r="S67" s="10"/>
      <c r="T67" s="10"/>
    </row>
    <row r="68" spans="1:20" ht="38.4" customHeight="1" x14ac:dyDescent="0.25">
      <c r="A68" s="50" t="str">
        <f>IF(G68&lt;&gt;"",1+MAX($A$2:A67),"")</f>
        <v/>
      </c>
      <c r="B68" s="262"/>
      <c r="C68" s="260"/>
      <c r="D68" s="171" t="s">
        <v>598</v>
      </c>
      <c r="E68" s="96"/>
      <c r="F68" s="92"/>
      <c r="G68" s="62"/>
      <c r="H68" s="63"/>
      <c r="I68" s="64"/>
      <c r="J68" s="64"/>
      <c r="K68" s="97"/>
      <c r="L68" s="97"/>
      <c r="M68" s="65"/>
      <c r="N68" s="66"/>
      <c r="O68" s="10"/>
      <c r="P68" s="10"/>
      <c r="Q68" s="10"/>
      <c r="R68" s="10"/>
      <c r="S68" s="10"/>
      <c r="T68" s="10"/>
    </row>
    <row r="69" spans="1:20" ht="15.6" x14ac:dyDescent="0.25">
      <c r="A69" s="50">
        <f>IF(G69&lt;&gt;"",1+MAX($A$2:A68),"")</f>
        <v>36</v>
      </c>
      <c r="B69" s="262"/>
      <c r="C69" s="260"/>
      <c r="D69" s="52" t="s">
        <v>293</v>
      </c>
      <c r="E69" s="98" t="s">
        <v>41</v>
      </c>
      <c r="F69" s="63">
        <v>235</v>
      </c>
      <c r="G69" s="62">
        <v>0.1</v>
      </c>
      <c r="H69" s="63">
        <f t="shared" ref="H69:H74" si="39">(G69*F69)+F69</f>
        <v>258.5</v>
      </c>
      <c r="I69" s="56">
        <v>0</v>
      </c>
      <c r="J69" s="56">
        <v>0</v>
      </c>
      <c r="K69" s="97">
        <f t="shared" ref="K69:K74" si="40">I69*J69</f>
        <v>0</v>
      </c>
      <c r="L69" s="97">
        <v>0</v>
      </c>
      <c r="M69" s="65">
        <f t="shared" ref="M69:M74" si="41">+L69+K69</f>
        <v>0</v>
      </c>
      <c r="N69" s="66">
        <f t="shared" ref="N69:N74" si="42">H69*M69</f>
        <v>0</v>
      </c>
      <c r="O69" s="10"/>
      <c r="P69" s="10"/>
      <c r="Q69" s="10"/>
      <c r="R69" s="10"/>
      <c r="S69" s="10"/>
      <c r="T69" s="10"/>
    </row>
    <row r="70" spans="1:20" ht="15.6" x14ac:dyDescent="0.25">
      <c r="A70" s="50">
        <f>IF(G70&lt;&gt;"",1+MAX($A$2:A69),"")</f>
        <v>37</v>
      </c>
      <c r="B70" s="262"/>
      <c r="C70" s="260"/>
      <c r="D70" s="52" t="s">
        <v>294</v>
      </c>
      <c r="E70" s="99" t="s">
        <v>41</v>
      </c>
      <c r="F70" s="63">
        <v>995</v>
      </c>
      <c r="G70" s="62">
        <v>0.1</v>
      </c>
      <c r="H70" s="63">
        <f t="shared" si="39"/>
        <v>1094.5</v>
      </c>
      <c r="I70" s="56">
        <v>0</v>
      </c>
      <c r="J70" s="56">
        <v>0</v>
      </c>
      <c r="K70" s="97">
        <f t="shared" si="40"/>
        <v>0</v>
      </c>
      <c r="L70" s="97">
        <v>0</v>
      </c>
      <c r="M70" s="65">
        <f t="shared" si="41"/>
        <v>0</v>
      </c>
      <c r="N70" s="66">
        <f t="shared" si="42"/>
        <v>0</v>
      </c>
      <c r="O70" s="10"/>
      <c r="P70" s="10"/>
      <c r="Q70" s="10"/>
      <c r="R70" s="10"/>
      <c r="S70" s="10"/>
      <c r="T70" s="10"/>
    </row>
    <row r="71" spans="1:20" ht="15.6" x14ac:dyDescent="0.25">
      <c r="A71" s="50">
        <f>IF(G71&lt;&gt;"",1+MAX($A$2:A70),"")</f>
        <v>38</v>
      </c>
      <c r="B71" s="262"/>
      <c r="C71" s="260"/>
      <c r="D71" s="52" t="s">
        <v>295</v>
      </c>
      <c r="E71" s="99" t="s">
        <v>41</v>
      </c>
      <c r="F71" s="63">
        <v>220</v>
      </c>
      <c r="G71" s="62">
        <v>0.1</v>
      </c>
      <c r="H71" s="63">
        <f t="shared" si="39"/>
        <v>242</v>
      </c>
      <c r="I71" s="56">
        <v>0</v>
      </c>
      <c r="J71" s="56">
        <v>0</v>
      </c>
      <c r="K71" s="97">
        <f t="shared" si="40"/>
        <v>0</v>
      </c>
      <c r="L71" s="97">
        <v>0</v>
      </c>
      <c r="M71" s="65">
        <f t="shared" si="41"/>
        <v>0</v>
      </c>
      <c r="N71" s="66">
        <f t="shared" si="42"/>
        <v>0</v>
      </c>
      <c r="O71" s="10"/>
      <c r="P71" s="10"/>
      <c r="Q71" s="10"/>
      <c r="R71" s="10"/>
      <c r="S71" s="10"/>
      <c r="T71" s="10"/>
    </row>
    <row r="72" spans="1:20" ht="15.6" x14ac:dyDescent="0.25">
      <c r="A72" s="50">
        <f>IF(G72&lt;&gt;"",1+MAX($A$2:A71),"")</f>
        <v>39</v>
      </c>
      <c r="B72" s="262"/>
      <c r="C72" s="260"/>
      <c r="D72" s="52" t="s">
        <v>296</v>
      </c>
      <c r="E72" s="99" t="s">
        <v>297</v>
      </c>
      <c r="F72" s="63">
        <v>47.09</v>
      </c>
      <c r="G72" s="62">
        <v>0.1</v>
      </c>
      <c r="H72" s="63">
        <f t="shared" si="39"/>
        <v>51.799000000000007</v>
      </c>
      <c r="I72" s="56">
        <v>0</v>
      </c>
      <c r="J72" s="56">
        <v>0</v>
      </c>
      <c r="K72" s="97">
        <f t="shared" si="40"/>
        <v>0</v>
      </c>
      <c r="L72" s="97">
        <v>0</v>
      </c>
      <c r="M72" s="65">
        <f t="shared" si="41"/>
        <v>0</v>
      </c>
      <c r="N72" s="66">
        <f t="shared" si="42"/>
        <v>0</v>
      </c>
      <c r="O72" s="10"/>
      <c r="P72" s="10"/>
      <c r="Q72" s="10"/>
      <c r="R72" s="10"/>
      <c r="S72" s="10"/>
      <c r="T72" s="10"/>
    </row>
    <row r="73" spans="1:20" ht="15.6" x14ac:dyDescent="0.25">
      <c r="A73" s="50">
        <f>IF(G73&lt;&gt;"",1+MAX($A$2:A72),"")</f>
        <v>40</v>
      </c>
      <c r="B73" s="262"/>
      <c r="C73" s="260"/>
      <c r="D73" s="52" t="s">
        <v>298</v>
      </c>
      <c r="E73" s="99" t="s">
        <v>41</v>
      </c>
      <c r="F73" s="63">
        <v>2650</v>
      </c>
      <c r="G73" s="62">
        <v>0.1</v>
      </c>
      <c r="H73" s="63">
        <f t="shared" si="39"/>
        <v>2915</v>
      </c>
      <c r="I73" s="56">
        <v>0</v>
      </c>
      <c r="J73" s="56">
        <v>0</v>
      </c>
      <c r="K73" s="97">
        <f t="shared" si="40"/>
        <v>0</v>
      </c>
      <c r="L73" s="97">
        <v>0</v>
      </c>
      <c r="M73" s="65">
        <f t="shared" si="41"/>
        <v>0</v>
      </c>
      <c r="N73" s="66">
        <f t="shared" si="42"/>
        <v>0</v>
      </c>
      <c r="O73" s="10"/>
      <c r="P73" s="10"/>
      <c r="Q73" s="10"/>
      <c r="R73" s="10"/>
      <c r="S73" s="10"/>
      <c r="T73" s="10"/>
    </row>
    <row r="74" spans="1:20" ht="15.6" x14ac:dyDescent="0.25">
      <c r="A74" s="50">
        <f>IF(G74&lt;&gt;"",1+MAX($A$2:A73),"")</f>
        <v>41</v>
      </c>
      <c r="B74" s="262"/>
      <c r="C74" s="260"/>
      <c r="D74" s="52" t="s">
        <v>299</v>
      </c>
      <c r="E74" s="99" t="s">
        <v>41</v>
      </c>
      <c r="F74" s="63">
        <v>615</v>
      </c>
      <c r="G74" s="62">
        <v>0.1</v>
      </c>
      <c r="H74" s="63">
        <f t="shared" si="39"/>
        <v>676.5</v>
      </c>
      <c r="I74" s="56">
        <v>0</v>
      </c>
      <c r="J74" s="56">
        <v>0</v>
      </c>
      <c r="K74" s="97">
        <f t="shared" si="40"/>
        <v>0</v>
      </c>
      <c r="L74" s="97">
        <v>0</v>
      </c>
      <c r="M74" s="65">
        <f t="shared" si="41"/>
        <v>0</v>
      </c>
      <c r="N74" s="66">
        <f t="shared" si="42"/>
        <v>0</v>
      </c>
      <c r="O74" s="10"/>
      <c r="P74" s="10"/>
      <c r="Q74" s="10"/>
      <c r="R74" s="10"/>
      <c r="S74" s="10"/>
      <c r="T74" s="10"/>
    </row>
    <row r="75" spans="1:20" ht="35.4" customHeight="1" x14ac:dyDescent="0.25">
      <c r="A75" s="50" t="str">
        <f>IF(G75&lt;&gt;"",1+MAX($A$2:A74),"")</f>
        <v/>
      </c>
      <c r="B75" s="262"/>
      <c r="C75" s="260"/>
      <c r="D75" s="171" t="s">
        <v>503</v>
      </c>
      <c r="E75" s="96"/>
      <c r="F75" s="92"/>
      <c r="G75" s="62"/>
      <c r="H75" s="63"/>
      <c r="I75" s="64"/>
      <c r="J75" s="64"/>
      <c r="K75" s="97"/>
      <c r="L75" s="97"/>
      <c r="M75" s="65"/>
      <c r="N75" s="66"/>
      <c r="O75" s="10"/>
      <c r="P75" s="10"/>
      <c r="Q75" s="10"/>
      <c r="R75" s="10"/>
      <c r="S75" s="10"/>
      <c r="T75" s="10"/>
    </row>
    <row r="76" spans="1:20" ht="15.6" x14ac:dyDescent="0.25">
      <c r="A76" s="50">
        <f>IF(G76&lt;&gt;"",1+MAX($A$2:A75),"")</f>
        <v>42</v>
      </c>
      <c r="B76" s="262"/>
      <c r="C76" s="260"/>
      <c r="D76" s="52" t="s">
        <v>293</v>
      </c>
      <c r="E76" s="98" t="s">
        <v>41</v>
      </c>
      <c r="F76" s="63">
        <v>235</v>
      </c>
      <c r="G76" s="62">
        <v>0.1</v>
      </c>
      <c r="H76" s="63">
        <f t="shared" ref="H76:H81" si="43">(G76*F76)+F76</f>
        <v>258.5</v>
      </c>
      <c r="I76" s="56">
        <v>0</v>
      </c>
      <c r="J76" s="56">
        <v>0</v>
      </c>
      <c r="K76" s="97">
        <f t="shared" ref="K76:K81" si="44">I76*J76</f>
        <v>0</v>
      </c>
      <c r="L76" s="97">
        <v>0</v>
      </c>
      <c r="M76" s="65">
        <f t="shared" ref="M76:M81" si="45">+L76+K76</f>
        <v>0</v>
      </c>
      <c r="N76" s="66">
        <f t="shared" ref="N76:N81" si="46">H76*M76</f>
        <v>0</v>
      </c>
      <c r="O76" s="10"/>
      <c r="P76" s="10"/>
      <c r="Q76" s="10"/>
      <c r="R76" s="10"/>
      <c r="S76" s="10"/>
      <c r="T76" s="10"/>
    </row>
    <row r="77" spans="1:20" ht="15.6" x14ac:dyDescent="0.25">
      <c r="A77" s="50">
        <f>IF(G77&lt;&gt;"",1+MAX($A$2:A76),"")</f>
        <v>43</v>
      </c>
      <c r="B77" s="262"/>
      <c r="C77" s="260"/>
      <c r="D77" s="52" t="s">
        <v>294</v>
      </c>
      <c r="E77" s="99" t="s">
        <v>41</v>
      </c>
      <c r="F77" s="63">
        <v>995</v>
      </c>
      <c r="G77" s="62">
        <v>0.1</v>
      </c>
      <c r="H77" s="63">
        <f t="shared" si="43"/>
        <v>1094.5</v>
      </c>
      <c r="I77" s="56">
        <v>0</v>
      </c>
      <c r="J77" s="56">
        <v>0</v>
      </c>
      <c r="K77" s="97">
        <f t="shared" si="44"/>
        <v>0</v>
      </c>
      <c r="L77" s="97">
        <v>0</v>
      </c>
      <c r="M77" s="65">
        <f t="shared" si="45"/>
        <v>0</v>
      </c>
      <c r="N77" s="66">
        <f t="shared" si="46"/>
        <v>0</v>
      </c>
      <c r="O77" s="10"/>
      <c r="P77" s="10"/>
      <c r="Q77" s="10"/>
      <c r="R77" s="10"/>
      <c r="S77" s="10"/>
      <c r="T77" s="10"/>
    </row>
    <row r="78" spans="1:20" ht="15.6" x14ac:dyDescent="0.25">
      <c r="A78" s="50">
        <f>IF(G78&lt;&gt;"",1+MAX($A$2:A77),"")</f>
        <v>44</v>
      </c>
      <c r="B78" s="262"/>
      <c r="C78" s="260"/>
      <c r="D78" s="52" t="s">
        <v>295</v>
      </c>
      <c r="E78" s="99" t="s">
        <v>41</v>
      </c>
      <c r="F78" s="63">
        <v>220</v>
      </c>
      <c r="G78" s="62">
        <v>0.1</v>
      </c>
      <c r="H78" s="63">
        <f t="shared" si="43"/>
        <v>242</v>
      </c>
      <c r="I78" s="56">
        <v>0</v>
      </c>
      <c r="J78" s="56">
        <v>0</v>
      </c>
      <c r="K78" s="97">
        <f t="shared" si="44"/>
        <v>0</v>
      </c>
      <c r="L78" s="97">
        <v>0</v>
      </c>
      <c r="M78" s="65">
        <f t="shared" si="45"/>
        <v>0</v>
      </c>
      <c r="N78" s="66">
        <f t="shared" si="46"/>
        <v>0</v>
      </c>
      <c r="O78" s="10"/>
      <c r="P78" s="10"/>
      <c r="Q78" s="10"/>
      <c r="R78" s="10"/>
      <c r="S78" s="10"/>
      <c r="T78" s="10"/>
    </row>
    <row r="79" spans="1:20" ht="15.6" x14ac:dyDescent="0.25">
      <c r="A79" s="50">
        <f>IF(G79&lt;&gt;"",1+MAX($A$2:A78),"")</f>
        <v>45</v>
      </c>
      <c r="B79" s="262"/>
      <c r="C79" s="260"/>
      <c r="D79" s="52" t="s">
        <v>296</v>
      </c>
      <c r="E79" s="99" t="s">
        <v>297</v>
      </c>
      <c r="F79" s="63">
        <v>47.09</v>
      </c>
      <c r="G79" s="62">
        <v>0.1</v>
      </c>
      <c r="H79" s="63">
        <f t="shared" si="43"/>
        <v>51.799000000000007</v>
      </c>
      <c r="I79" s="56">
        <v>0</v>
      </c>
      <c r="J79" s="56">
        <v>0</v>
      </c>
      <c r="K79" s="97">
        <f t="shared" si="44"/>
        <v>0</v>
      </c>
      <c r="L79" s="97">
        <v>0</v>
      </c>
      <c r="M79" s="65">
        <f t="shared" si="45"/>
        <v>0</v>
      </c>
      <c r="N79" s="66">
        <f t="shared" si="46"/>
        <v>0</v>
      </c>
      <c r="O79" s="10"/>
      <c r="P79" s="10"/>
      <c r="Q79" s="10"/>
      <c r="R79" s="10"/>
      <c r="S79" s="10"/>
      <c r="T79" s="10"/>
    </row>
    <row r="80" spans="1:20" ht="15.6" x14ac:dyDescent="0.25">
      <c r="A80" s="50">
        <f>IF(G80&lt;&gt;"",1+MAX($A$2:A79),"")</f>
        <v>46</v>
      </c>
      <c r="B80" s="262"/>
      <c r="C80" s="260"/>
      <c r="D80" s="52" t="s">
        <v>298</v>
      </c>
      <c r="E80" s="99" t="s">
        <v>41</v>
      </c>
      <c r="F80" s="63">
        <v>2650</v>
      </c>
      <c r="G80" s="62">
        <v>0.1</v>
      </c>
      <c r="H80" s="63">
        <f t="shared" si="43"/>
        <v>2915</v>
      </c>
      <c r="I80" s="56">
        <v>0</v>
      </c>
      <c r="J80" s="56">
        <v>0</v>
      </c>
      <c r="K80" s="97">
        <f t="shared" si="44"/>
        <v>0</v>
      </c>
      <c r="L80" s="97">
        <v>0</v>
      </c>
      <c r="M80" s="65">
        <f t="shared" si="45"/>
        <v>0</v>
      </c>
      <c r="N80" s="66">
        <f t="shared" si="46"/>
        <v>0</v>
      </c>
      <c r="O80" s="10"/>
      <c r="P80" s="10"/>
      <c r="Q80" s="10"/>
      <c r="R80" s="10"/>
      <c r="S80" s="10"/>
      <c r="T80" s="10"/>
    </row>
    <row r="81" spans="1:20" ht="15.6" x14ac:dyDescent="0.25">
      <c r="A81" s="50">
        <f>IF(G81&lt;&gt;"",1+MAX($A$2:A80),"")</f>
        <v>47</v>
      </c>
      <c r="B81" s="262"/>
      <c r="C81" s="260"/>
      <c r="D81" s="52" t="s">
        <v>299</v>
      </c>
      <c r="E81" s="99" t="s">
        <v>41</v>
      </c>
      <c r="F81" s="63">
        <v>615</v>
      </c>
      <c r="G81" s="62">
        <v>0.1</v>
      </c>
      <c r="H81" s="63">
        <f t="shared" si="43"/>
        <v>676.5</v>
      </c>
      <c r="I81" s="56">
        <v>0</v>
      </c>
      <c r="J81" s="56">
        <v>0</v>
      </c>
      <c r="K81" s="97">
        <f t="shared" si="44"/>
        <v>0</v>
      </c>
      <c r="L81" s="97">
        <v>0</v>
      </c>
      <c r="M81" s="65">
        <f t="shared" si="45"/>
        <v>0</v>
      </c>
      <c r="N81" s="66">
        <f t="shared" si="46"/>
        <v>0</v>
      </c>
      <c r="O81" s="10"/>
      <c r="P81" s="10"/>
      <c r="Q81" s="10"/>
      <c r="R81" s="10"/>
      <c r="S81" s="10"/>
      <c r="T81" s="10"/>
    </row>
    <row r="82" spans="1:20" ht="17.399999999999999" x14ac:dyDescent="0.25">
      <c r="A82" s="50" t="str">
        <f>IF(G82&lt;&gt;"",1+MAX($A$2:A81),"")</f>
        <v/>
      </c>
      <c r="B82" s="262"/>
      <c r="C82" s="260"/>
      <c r="D82" s="173" t="s">
        <v>114</v>
      </c>
      <c r="E82" s="100"/>
      <c r="F82" s="63"/>
      <c r="G82" s="62"/>
      <c r="H82" s="63"/>
      <c r="I82" s="64"/>
      <c r="J82" s="64"/>
      <c r="K82" s="97"/>
      <c r="L82" s="97"/>
      <c r="M82" s="65"/>
      <c r="N82" s="66"/>
      <c r="O82" s="10"/>
      <c r="P82" s="10"/>
      <c r="Q82" s="10"/>
      <c r="R82" s="10"/>
      <c r="S82" s="10"/>
      <c r="T82" s="10"/>
    </row>
    <row r="83" spans="1:20" ht="15.6" x14ac:dyDescent="0.25">
      <c r="A83" s="50" t="str">
        <f>IF(G83&lt;&gt;"",1+MAX($A$2:A82),"")</f>
        <v/>
      </c>
      <c r="B83" s="262"/>
      <c r="C83" s="260"/>
      <c r="D83" s="193" t="s">
        <v>222</v>
      </c>
      <c r="E83" s="101"/>
      <c r="F83" s="92"/>
      <c r="G83" s="62"/>
      <c r="H83" s="63"/>
      <c r="I83" s="64"/>
      <c r="J83" s="64"/>
      <c r="K83" s="97"/>
      <c r="L83" s="97"/>
      <c r="M83" s="65"/>
      <c r="N83" s="66"/>
      <c r="O83" s="10"/>
      <c r="P83" s="10"/>
      <c r="Q83" s="10"/>
      <c r="R83" s="10"/>
      <c r="S83" s="10"/>
      <c r="T83" s="10"/>
    </row>
    <row r="84" spans="1:20" ht="31.2" x14ac:dyDescent="0.25">
      <c r="A84" s="50">
        <f>IF(G84&lt;&gt;"",1+MAX($A$2:A83),"")</f>
        <v>48</v>
      </c>
      <c r="B84" s="262"/>
      <c r="C84" s="260"/>
      <c r="D84" s="197" t="s">
        <v>300</v>
      </c>
      <c r="E84" s="98" t="s">
        <v>4</v>
      </c>
      <c r="F84" s="63">
        <v>1</v>
      </c>
      <c r="G84" s="62">
        <v>0</v>
      </c>
      <c r="H84" s="63">
        <f t="shared" ref="H84" si="47">(G84*F84)+F84</f>
        <v>1</v>
      </c>
      <c r="I84" s="56">
        <v>0</v>
      </c>
      <c r="J84" s="56">
        <v>0</v>
      </c>
      <c r="K84" s="97">
        <f t="shared" ref="K84" si="48">I84*J84</f>
        <v>0</v>
      </c>
      <c r="L84" s="97">
        <v>0</v>
      </c>
      <c r="M84" s="65">
        <f t="shared" ref="M84" si="49">+L84+K84</f>
        <v>0</v>
      </c>
      <c r="N84" s="66">
        <f>H84*M84</f>
        <v>0</v>
      </c>
      <c r="O84" s="10"/>
      <c r="P84" s="10"/>
      <c r="Q84" s="10"/>
      <c r="R84" s="10"/>
      <c r="S84" s="10"/>
      <c r="T84" s="10"/>
    </row>
    <row r="85" spans="1:20" ht="15.6" x14ac:dyDescent="0.25">
      <c r="A85" s="50" t="str">
        <f>IF(G85&lt;&gt;"",1+MAX($A$2:A84),"")</f>
        <v/>
      </c>
      <c r="B85" s="262"/>
      <c r="C85" s="260"/>
      <c r="D85" s="82" t="s">
        <v>55</v>
      </c>
      <c r="E85" s="154"/>
      <c r="F85" s="63"/>
      <c r="G85" s="62"/>
      <c r="H85" s="63"/>
      <c r="I85" s="64"/>
      <c r="J85" s="64"/>
      <c r="K85" s="97"/>
      <c r="L85" s="97"/>
      <c r="M85" s="65"/>
      <c r="N85" s="66"/>
      <c r="O85" s="10"/>
      <c r="P85" s="10"/>
      <c r="Q85" s="10"/>
      <c r="R85" s="10"/>
      <c r="S85" s="10"/>
      <c r="T85" s="10"/>
    </row>
    <row r="86" spans="1:20" ht="38.4" customHeight="1" x14ac:dyDescent="0.25">
      <c r="A86" s="50" t="str">
        <f>IF(G86&lt;&gt;"",1+MAX($A$2:A85),"")</f>
        <v/>
      </c>
      <c r="B86" s="262"/>
      <c r="C86" s="260"/>
      <c r="D86" s="171" t="s">
        <v>598</v>
      </c>
      <c r="E86" s="96"/>
      <c r="F86" s="92"/>
      <c r="G86" s="62"/>
      <c r="H86" s="63"/>
      <c r="I86" s="64"/>
      <c r="J86" s="64"/>
      <c r="K86" s="97"/>
      <c r="L86" s="97"/>
      <c r="M86" s="65"/>
      <c r="N86" s="66"/>
      <c r="O86" s="10"/>
      <c r="P86" s="10"/>
      <c r="Q86" s="10"/>
      <c r="R86" s="10"/>
      <c r="S86" s="10"/>
      <c r="T86" s="10"/>
    </row>
    <row r="87" spans="1:20" ht="15.6" x14ac:dyDescent="0.25">
      <c r="A87" s="50">
        <f>IF(G87&lt;&gt;"",1+MAX($A$2:A86),"")</f>
        <v>49</v>
      </c>
      <c r="B87" s="262"/>
      <c r="C87" s="260"/>
      <c r="D87" s="52" t="s">
        <v>301</v>
      </c>
      <c r="E87" s="98" t="s">
        <v>41</v>
      </c>
      <c r="F87" s="63">
        <v>35</v>
      </c>
      <c r="G87" s="62">
        <v>0.1</v>
      </c>
      <c r="H87" s="63">
        <f t="shared" ref="H87:H89" si="50">(G87*F87)+F87</f>
        <v>38.5</v>
      </c>
      <c r="I87" s="56">
        <v>0</v>
      </c>
      <c r="J87" s="56">
        <v>0</v>
      </c>
      <c r="K87" s="97">
        <f t="shared" ref="K87:K89" si="51">I87*J87</f>
        <v>0</v>
      </c>
      <c r="L87" s="97">
        <v>0</v>
      </c>
      <c r="M87" s="65">
        <f t="shared" ref="M87:M89" si="52">+L87+K87</f>
        <v>0</v>
      </c>
      <c r="N87" s="66">
        <f t="shared" ref="N87:N89" si="53">H87*M87</f>
        <v>0</v>
      </c>
      <c r="O87" s="10"/>
      <c r="P87" s="10"/>
      <c r="Q87" s="10"/>
      <c r="R87" s="10"/>
      <c r="S87" s="10"/>
      <c r="T87" s="10"/>
    </row>
    <row r="88" spans="1:20" ht="15.6" x14ac:dyDescent="0.25">
      <c r="A88" s="50">
        <f>IF(G88&lt;&gt;"",1+MAX($A$2:A87),"")</f>
        <v>50</v>
      </c>
      <c r="B88" s="262"/>
      <c r="C88" s="260"/>
      <c r="D88" s="52" t="s">
        <v>302</v>
      </c>
      <c r="E88" s="99" t="s">
        <v>41</v>
      </c>
      <c r="F88" s="63">
        <v>77</v>
      </c>
      <c r="G88" s="62">
        <v>0.1</v>
      </c>
      <c r="H88" s="63">
        <f t="shared" si="50"/>
        <v>84.7</v>
      </c>
      <c r="I88" s="56">
        <v>0</v>
      </c>
      <c r="J88" s="56">
        <v>0</v>
      </c>
      <c r="K88" s="97">
        <f t="shared" si="51"/>
        <v>0</v>
      </c>
      <c r="L88" s="97">
        <v>0</v>
      </c>
      <c r="M88" s="65">
        <f t="shared" si="52"/>
        <v>0</v>
      </c>
      <c r="N88" s="66">
        <f t="shared" si="53"/>
        <v>0</v>
      </c>
      <c r="O88" s="10"/>
      <c r="P88" s="10"/>
      <c r="Q88" s="10"/>
      <c r="R88" s="10"/>
      <c r="S88" s="10"/>
      <c r="T88" s="10"/>
    </row>
    <row r="89" spans="1:20" ht="15.6" x14ac:dyDescent="0.25">
      <c r="A89" s="50">
        <f>IF(G89&lt;&gt;"",1+MAX($A$2:A88),"")</f>
        <v>51</v>
      </c>
      <c r="B89" s="262"/>
      <c r="C89" s="260"/>
      <c r="D89" s="52" t="s">
        <v>303</v>
      </c>
      <c r="E89" s="99" t="s">
        <v>41</v>
      </c>
      <c r="F89" s="63">
        <v>267</v>
      </c>
      <c r="G89" s="62">
        <v>0.1</v>
      </c>
      <c r="H89" s="63">
        <f t="shared" si="50"/>
        <v>293.7</v>
      </c>
      <c r="I89" s="56">
        <v>0</v>
      </c>
      <c r="J89" s="56">
        <v>0</v>
      </c>
      <c r="K89" s="97">
        <f t="shared" si="51"/>
        <v>0</v>
      </c>
      <c r="L89" s="97">
        <v>0</v>
      </c>
      <c r="M89" s="65">
        <f t="shared" si="52"/>
        <v>0</v>
      </c>
      <c r="N89" s="66">
        <f t="shared" si="53"/>
        <v>0</v>
      </c>
      <c r="O89" s="10"/>
      <c r="P89" s="10"/>
      <c r="Q89" s="10"/>
      <c r="R89" s="10"/>
      <c r="S89" s="10"/>
      <c r="T89" s="10"/>
    </row>
    <row r="90" spans="1:20" ht="43.95" customHeight="1" x14ac:dyDescent="0.25">
      <c r="A90" s="50" t="str">
        <f>IF(G90&lt;&gt;"",1+MAX($A$2:A89),"")</f>
        <v/>
      </c>
      <c r="B90" s="262"/>
      <c r="C90" s="260"/>
      <c r="D90" s="171" t="s">
        <v>503</v>
      </c>
      <c r="E90" s="96"/>
      <c r="F90" s="92"/>
      <c r="G90" s="62"/>
      <c r="H90" s="63"/>
      <c r="I90" s="64"/>
      <c r="J90" s="64"/>
      <c r="K90" s="97"/>
      <c r="L90" s="97"/>
      <c r="M90" s="65"/>
      <c r="N90" s="66"/>
      <c r="O90" s="10"/>
      <c r="P90" s="10"/>
      <c r="Q90" s="10"/>
      <c r="R90" s="10"/>
      <c r="S90" s="10"/>
      <c r="T90" s="10"/>
    </row>
    <row r="91" spans="1:20" ht="15.6" x14ac:dyDescent="0.25">
      <c r="A91" s="50">
        <f>IF(G91&lt;&gt;"",1+MAX($A$2:A90),"")</f>
        <v>52</v>
      </c>
      <c r="B91" s="262"/>
      <c r="C91" s="260"/>
      <c r="D91" s="52" t="s">
        <v>301</v>
      </c>
      <c r="E91" s="98" t="s">
        <v>41</v>
      </c>
      <c r="F91" s="63">
        <v>35</v>
      </c>
      <c r="G91" s="62">
        <v>0.1</v>
      </c>
      <c r="H91" s="63">
        <f t="shared" ref="H91:H93" si="54">(G91*F91)+F91</f>
        <v>38.5</v>
      </c>
      <c r="I91" s="56">
        <v>0</v>
      </c>
      <c r="J91" s="56">
        <v>0</v>
      </c>
      <c r="K91" s="97">
        <f t="shared" ref="K91:K93" si="55">I91*J91</f>
        <v>0</v>
      </c>
      <c r="L91" s="97">
        <v>0</v>
      </c>
      <c r="M91" s="65">
        <f t="shared" ref="M91:M93" si="56">+L91+K91</f>
        <v>0</v>
      </c>
      <c r="N91" s="66">
        <f t="shared" ref="N91:N93" si="57">H91*M91</f>
        <v>0</v>
      </c>
      <c r="O91" s="10"/>
      <c r="P91" s="10"/>
      <c r="Q91" s="10"/>
      <c r="R91" s="10"/>
      <c r="S91" s="10"/>
      <c r="T91" s="10"/>
    </row>
    <row r="92" spans="1:20" ht="15.6" x14ac:dyDescent="0.25">
      <c r="A92" s="50">
        <f>IF(G92&lt;&gt;"",1+MAX($A$2:A91),"")</f>
        <v>53</v>
      </c>
      <c r="B92" s="262"/>
      <c r="C92" s="260"/>
      <c r="D92" s="52" t="s">
        <v>302</v>
      </c>
      <c r="E92" s="99" t="s">
        <v>41</v>
      </c>
      <c r="F92" s="63">
        <v>77</v>
      </c>
      <c r="G92" s="62">
        <v>0.1</v>
      </c>
      <c r="H92" s="63">
        <f t="shared" si="54"/>
        <v>84.7</v>
      </c>
      <c r="I92" s="56">
        <v>0</v>
      </c>
      <c r="J92" s="56">
        <v>0</v>
      </c>
      <c r="K92" s="97">
        <f t="shared" si="55"/>
        <v>0</v>
      </c>
      <c r="L92" s="97">
        <v>0</v>
      </c>
      <c r="M92" s="65">
        <f t="shared" si="56"/>
        <v>0</v>
      </c>
      <c r="N92" s="66">
        <f t="shared" si="57"/>
        <v>0</v>
      </c>
      <c r="O92" s="10"/>
      <c r="P92" s="10"/>
      <c r="Q92" s="10"/>
      <c r="R92" s="10"/>
      <c r="S92" s="10"/>
      <c r="T92" s="10"/>
    </row>
    <row r="93" spans="1:20" ht="15.6" x14ac:dyDescent="0.25">
      <c r="A93" s="50">
        <f>IF(G93&lt;&gt;"",1+MAX($A$2:A92),"")</f>
        <v>54</v>
      </c>
      <c r="B93" s="262"/>
      <c r="C93" s="260"/>
      <c r="D93" s="52" t="s">
        <v>303</v>
      </c>
      <c r="E93" s="99" t="s">
        <v>41</v>
      </c>
      <c r="F93" s="63">
        <v>267</v>
      </c>
      <c r="G93" s="62">
        <v>0.1</v>
      </c>
      <c r="H93" s="63">
        <f t="shared" si="54"/>
        <v>293.7</v>
      </c>
      <c r="I93" s="56">
        <v>0</v>
      </c>
      <c r="J93" s="56">
        <v>0</v>
      </c>
      <c r="K93" s="97">
        <f t="shared" si="55"/>
        <v>0</v>
      </c>
      <c r="L93" s="97">
        <v>0</v>
      </c>
      <c r="M93" s="65">
        <f t="shared" si="56"/>
        <v>0</v>
      </c>
      <c r="N93" s="66">
        <f t="shared" si="57"/>
        <v>0</v>
      </c>
      <c r="O93" s="10"/>
      <c r="P93" s="10"/>
      <c r="Q93" s="10"/>
      <c r="R93" s="10"/>
      <c r="S93" s="10"/>
      <c r="T93" s="10"/>
    </row>
    <row r="94" spans="1:20" ht="17.399999999999999" x14ac:dyDescent="0.25">
      <c r="A94" s="50" t="str">
        <f>IF(G94&lt;&gt;"",1+MAX($A$2:A93),"")</f>
        <v/>
      </c>
      <c r="B94" s="262"/>
      <c r="C94" s="260"/>
      <c r="D94" s="173" t="s">
        <v>113</v>
      </c>
      <c r="E94" s="100"/>
      <c r="F94" s="63"/>
      <c r="G94" s="62"/>
      <c r="H94" s="63"/>
      <c r="I94" s="64"/>
      <c r="J94" s="64"/>
      <c r="K94" s="97"/>
      <c r="L94" s="97"/>
      <c r="M94" s="65"/>
      <c r="N94" s="66"/>
      <c r="O94" s="10"/>
      <c r="P94" s="10"/>
      <c r="Q94" s="10"/>
      <c r="R94" s="10"/>
      <c r="S94" s="10"/>
      <c r="T94" s="10"/>
    </row>
    <row r="95" spans="1:20" ht="15.6" x14ac:dyDescent="0.25">
      <c r="A95" s="50" t="str">
        <f>IF(G95&lt;&gt;"",1+MAX($A$2:A94),"")</f>
        <v/>
      </c>
      <c r="B95" s="262"/>
      <c r="C95" s="260"/>
      <c r="D95" s="193" t="s">
        <v>222</v>
      </c>
      <c r="E95" s="101"/>
      <c r="F95" s="92"/>
      <c r="G95" s="62"/>
      <c r="H95" s="63"/>
      <c r="I95" s="64"/>
      <c r="J95" s="64"/>
      <c r="K95" s="97"/>
      <c r="L95" s="97"/>
      <c r="M95" s="65"/>
      <c r="N95" s="66"/>
      <c r="O95" s="10"/>
      <c r="P95" s="10"/>
      <c r="Q95" s="10"/>
      <c r="R95" s="10"/>
      <c r="S95" s="10"/>
      <c r="T95" s="10"/>
    </row>
    <row r="96" spans="1:20" ht="31.2" x14ac:dyDescent="0.25">
      <c r="A96" s="50">
        <f>IF(G96&lt;&gt;"",1+MAX($A$2:A95),"")</f>
        <v>55</v>
      </c>
      <c r="B96" s="262"/>
      <c r="C96" s="260"/>
      <c r="D96" s="197" t="s">
        <v>304</v>
      </c>
      <c r="E96" s="98" t="s">
        <v>4</v>
      </c>
      <c r="F96" s="63">
        <v>1</v>
      </c>
      <c r="G96" s="62">
        <v>0</v>
      </c>
      <c r="H96" s="63">
        <f t="shared" ref="H96" si="58">(G96*F96)+F96</f>
        <v>1</v>
      </c>
      <c r="I96" s="56">
        <v>0</v>
      </c>
      <c r="J96" s="56">
        <v>0</v>
      </c>
      <c r="K96" s="97">
        <f t="shared" ref="K96" si="59">I96*J96</f>
        <v>0</v>
      </c>
      <c r="L96" s="97">
        <v>0</v>
      </c>
      <c r="M96" s="65">
        <f t="shared" ref="M96" si="60">+L96+K96</f>
        <v>0</v>
      </c>
      <c r="N96" s="66">
        <f>H96*M96</f>
        <v>0</v>
      </c>
      <c r="O96" s="10"/>
      <c r="P96" s="10"/>
      <c r="Q96" s="10"/>
      <c r="R96" s="10"/>
      <c r="S96" s="10"/>
      <c r="T96" s="10"/>
    </row>
    <row r="97" spans="1:20" ht="15.6" x14ac:dyDescent="0.25">
      <c r="A97" s="50" t="str">
        <f>IF(G97&lt;&gt;"",1+MAX($A$2:A96),"")</f>
        <v/>
      </c>
      <c r="B97" s="262"/>
      <c r="C97" s="260"/>
      <c r="D97" s="82" t="s">
        <v>56</v>
      </c>
      <c r="E97" s="154"/>
      <c r="F97" s="63"/>
      <c r="G97" s="62"/>
      <c r="H97" s="63"/>
      <c r="I97" s="64"/>
      <c r="J97" s="64"/>
      <c r="K97" s="97"/>
      <c r="L97" s="97"/>
      <c r="M97" s="65"/>
      <c r="N97" s="66"/>
      <c r="O97" s="10"/>
      <c r="P97" s="10"/>
      <c r="Q97" s="10"/>
      <c r="R97" s="10"/>
      <c r="S97" s="10"/>
      <c r="T97" s="10"/>
    </row>
    <row r="98" spans="1:20" ht="42.6" customHeight="1" x14ac:dyDescent="0.25">
      <c r="A98" s="50" t="str">
        <f>IF(G98&lt;&gt;"",1+MAX($A$2:A97),"")</f>
        <v/>
      </c>
      <c r="B98" s="262"/>
      <c r="C98" s="260"/>
      <c r="D98" s="171" t="s">
        <v>348</v>
      </c>
      <c r="E98" s="103"/>
      <c r="F98" s="63"/>
      <c r="G98" s="62"/>
      <c r="H98" s="63"/>
      <c r="I98" s="64"/>
      <c r="J98" s="64"/>
      <c r="K98" s="97"/>
      <c r="L98" s="97"/>
      <c r="M98" s="65"/>
      <c r="N98" s="66"/>
      <c r="O98" s="10"/>
      <c r="P98" s="10"/>
      <c r="Q98" s="10"/>
      <c r="R98" s="10"/>
      <c r="S98" s="10"/>
      <c r="T98" s="10"/>
    </row>
    <row r="99" spans="1:20" ht="15.6" x14ac:dyDescent="0.25">
      <c r="A99" s="50">
        <f>IF(G99&lt;&gt;"",1+MAX($A$2:A98),"")</f>
        <v>56</v>
      </c>
      <c r="B99" s="262"/>
      <c r="C99" s="260"/>
      <c r="D99" s="52" t="s">
        <v>553</v>
      </c>
      <c r="E99" s="99" t="s">
        <v>41</v>
      </c>
      <c r="F99" s="63">
        <v>92.39</v>
      </c>
      <c r="G99" s="62">
        <v>0.1</v>
      </c>
      <c r="H99" s="63">
        <f t="shared" ref="H99:H104" si="61">(G99*F99)+F99</f>
        <v>101.629</v>
      </c>
      <c r="I99" s="56">
        <v>0</v>
      </c>
      <c r="J99" s="56">
        <v>0</v>
      </c>
      <c r="K99" s="97">
        <f t="shared" ref="K99:K104" si="62">I99*J99</f>
        <v>0</v>
      </c>
      <c r="L99" s="97">
        <v>0</v>
      </c>
      <c r="M99" s="65">
        <f>+L99+K99</f>
        <v>0</v>
      </c>
      <c r="N99" s="66">
        <f t="shared" ref="N99:N104" si="63">H99*M99</f>
        <v>0</v>
      </c>
      <c r="O99" s="10"/>
      <c r="P99" s="10"/>
      <c r="Q99" s="10"/>
      <c r="R99" s="10"/>
      <c r="S99" s="10"/>
      <c r="T99" s="10"/>
    </row>
    <row r="100" spans="1:20" ht="15.6" x14ac:dyDescent="0.25">
      <c r="A100" s="50">
        <f>IF(G100&lt;&gt;"",1+MAX($A$2:A99),"")</f>
        <v>57</v>
      </c>
      <c r="B100" s="262"/>
      <c r="C100" s="260"/>
      <c r="D100" s="52" t="s">
        <v>554</v>
      </c>
      <c r="E100" s="99" t="s">
        <v>41</v>
      </c>
      <c r="F100" s="63">
        <v>132.51</v>
      </c>
      <c r="G100" s="62">
        <v>0.1</v>
      </c>
      <c r="H100" s="63">
        <f t="shared" si="61"/>
        <v>145.761</v>
      </c>
      <c r="I100" s="56">
        <v>0</v>
      </c>
      <c r="J100" s="56">
        <v>0</v>
      </c>
      <c r="K100" s="97">
        <f t="shared" si="62"/>
        <v>0</v>
      </c>
      <c r="L100" s="97">
        <v>0</v>
      </c>
      <c r="M100" s="65">
        <f>+L100+K100</f>
        <v>0</v>
      </c>
      <c r="N100" s="66">
        <f t="shared" si="63"/>
        <v>0</v>
      </c>
      <c r="O100" s="10"/>
      <c r="P100" s="10"/>
      <c r="Q100" s="10"/>
      <c r="R100" s="10"/>
      <c r="S100" s="10"/>
      <c r="T100" s="10"/>
    </row>
    <row r="101" spans="1:20" ht="15.6" x14ac:dyDescent="0.25">
      <c r="A101" s="50">
        <f>IF(G101&lt;&gt;"",1+MAX($A$2:A100),"")</f>
        <v>58</v>
      </c>
      <c r="B101" s="262"/>
      <c r="C101" s="260"/>
      <c r="D101" s="52" t="s">
        <v>555</v>
      </c>
      <c r="E101" s="99" t="s">
        <v>41</v>
      </c>
      <c r="F101" s="63">
        <v>517.35</v>
      </c>
      <c r="G101" s="62">
        <v>0.1</v>
      </c>
      <c r="H101" s="63">
        <f t="shared" si="61"/>
        <v>569.08500000000004</v>
      </c>
      <c r="I101" s="56">
        <v>0</v>
      </c>
      <c r="J101" s="56">
        <v>0</v>
      </c>
      <c r="K101" s="97">
        <f t="shared" si="62"/>
        <v>0</v>
      </c>
      <c r="L101" s="97">
        <v>0</v>
      </c>
      <c r="M101" s="65">
        <f>+L101+K101</f>
        <v>0</v>
      </c>
      <c r="N101" s="66">
        <f t="shared" si="63"/>
        <v>0</v>
      </c>
      <c r="O101" s="10"/>
      <c r="P101" s="10"/>
      <c r="Q101" s="10"/>
      <c r="R101" s="10"/>
      <c r="S101" s="10"/>
      <c r="T101" s="10"/>
    </row>
    <row r="102" spans="1:20" ht="15.6" x14ac:dyDescent="0.25">
      <c r="A102" s="50">
        <f>IF(G102&lt;&gt;"",1+MAX($A$2:A101),"")</f>
        <v>59</v>
      </c>
      <c r="B102" s="262"/>
      <c r="C102" s="260"/>
      <c r="D102" s="52" t="s">
        <v>556</v>
      </c>
      <c r="E102" s="99" t="s">
        <v>41</v>
      </c>
      <c r="F102" s="63">
        <v>137.1</v>
      </c>
      <c r="G102" s="62">
        <v>0.1</v>
      </c>
      <c r="H102" s="63">
        <f t="shared" si="61"/>
        <v>150.81</v>
      </c>
      <c r="I102" s="56">
        <v>0</v>
      </c>
      <c r="J102" s="56">
        <v>0</v>
      </c>
      <c r="K102" s="97">
        <f t="shared" si="62"/>
        <v>0</v>
      </c>
      <c r="L102" s="97">
        <v>0</v>
      </c>
      <c r="M102" s="65">
        <f t="shared" ref="M102" si="64">+L102+K102</f>
        <v>0</v>
      </c>
      <c r="N102" s="66">
        <f t="shared" si="63"/>
        <v>0</v>
      </c>
      <c r="O102" s="10"/>
      <c r="P102" s="10"/>
      <c r="Q102" s="10"/>
      <c r="R102" s="10"/>
      <c r="S102" s="10"/>
      <c r="T102" s="10"/>
    </row>
    <row r="103" spans="1:20" ht="15.6" x14ac:dyDescent="0.25">
      <c r="A103" s="50">
        <f>IF(G103&lt;&gt;"",1+MAX($A$2:A102),"")</f>
        <v>60</v>
      </c>
      <c r="B103" s="262"/>
      <c r="C103" s="260"/>
      <c r="D103" s="52" t="s">
        <v>557</v>
      </c>
      <c r="E103" s="99" t="s">
        <v>41</v>
      </c>
      <c r="F103" s="63">
        <v>209.08</v>
      </c>
      <c r="G103" s="62">
        <v>0.1</v>
      </c>
      <c r="H103" s="63">
        <f t="shared" si="61"/>
        <v>229.988</v>
      </c>
      <c r="I103" s="56">
        <v>0</v>
      </c>
      <c r="J103" s="56">
        <v>0</v>
      </c>
      <c r="K103" s="97">
        <f t="shared" si="62"/>
        <v>0</v>
      </c>
      <c r="L103" s="97">
        <v>0</v>
      </c>
      <c r="M103" s="65">
        <f>+L103+K103</f>
        <v>0</v>
      </c>
      <c r="N103" s="66">
        <f t="shared" si="63"/>
        <v>0</v>
      </c>
      <c r="O103" s="10"/>
      <c r="P103" s="10"/>
      <c r="Q103" s="10"/>
      <c r="R103" s="10"/>
      <c r="S103" s="10"/>
      <c r="T103" s="10"/>
    </row>
    <row r="104" spans="1:20" ht="15.6" x14ac:dyDescent="0.25">
      <c r="A104" s="50">
        <f>IF(G104&lt;&gt;"",1+MAX($A$2:A103),"")</f>
        <v>61</v>
      </c>
      <c r="B104" s="262"/>
      <c r="C104" s="260"/>
      <c r="D104" s="52" t="s">
        <v>349</v>
      </c>
      <c r="E104" s="99" t="s">
        <v>41</v>
      </c>
      <c r="F104" s="63">
        <v>40.4</v>
      </c>
      <c r="G104" s="62">
        <v>0.1</v>
      </c>
      <c r="H104" s="63">
        <f t="shared" si="61"/>
        <v>44.44</v>
      </c>
      <c r="I104" s="56">
        <v>0</v>
      </c>
      <c r="J104" s="56">
        <v>0</v>
      </c>
      <c r="K104" s="97">
        <f t="shared" si="62"/>
        <v>0</v>
      </c>
      <c r="L104" s="97">
        <v>0</v>
      </c>
      <c r="M104" s="65">
        <f t="shared" ref="M104" si="65">+L104+K104</f>
        <v>0</v>
      </c>
      <c r="N104" s="66">
        <f t="shared" si="63"/>
        <v>0</v>
      </c>
      <c r="O104" s="10"/>
      <c r="P104" s="10"/>
      <c r="Q104" s="10"/>
      <c r="R104" s="10"/>
      <c r="S104" s="10"/>
      <c r="T104" s="10"/>
    </row>
    <row r="105" spans="1:20" ht="17.399999999999999" x14ac:dyDescent="0.25">
      <c r="A105" s="50" t="str">
        <f>IF(G105&lt;&gt;"",1+MAX($A$2:A104),"")</f>
        <v/>
      </c>
      <c r="B105" s="262"/>
      <c r="C105" s="260"/>
      <c r="D105" s="173" t="s">
        <v>110</v>
      </c>
      <c r="E105" s="100"/>
      <c r="F105" s="63"/>
      <c r="G105" s="62"/>
      <c r="H105" s="63"/>
      <c r="I105" s="64"/>
      <c r="J105" s="64"/>
      <c r="K105" s="97"/>
      <c r="L105" s="97"/>
      <c r="M105" s="65"/>
      <c r="N105" s="66"/>
      <c r="O105" s="10"/>
      <c r="P105" s="10"/>
      <c r="Q105" s="10"/>
      <c r="R105" s="10"/>
      <c r="S105" s="10"/>
      <c r="T105" s="10"/>
    </row>
    <row r="106" spans="1:20" ht="15.6" x14ac:dyDescent="0.25">
      <c r="A106" s="50" t="str">
        <f>IF(G106&lt;&gt;"",1+MAX($A$2:A105),"")</f>
        <v/>
      </c>
      <c r="B106" s="262"/>
      <c r="C106" s="260"/>
      <c r="D106" s="193" t="s">
        <v>222</v>
      </c>
      <c r="E106" s="101"/>
      <c r="F106" s="92"/>
      <c r="G106" s="62"/>
      <c r="H106" s="63"/>
      <c r="I106" s="64"/>
      <c r="J106" s="64"/>
      <c r="K106" s="97"/>
      <c r="L106" s="97"/>
      <c r="M106" s="65"/>
      <c r="N106" s="66"/>
      <c r="O106" s="10"/>
      <c r="P106" s="10"/>
      <c r="Q106" s="10"/>
      <c r="R106" s="10"/>
      <c r="S106" s="10"/>
      <c r="T106" s="10"/>
    </row>
    <row r="107" spans="1:20" ht="31.2" x14ac:dyDescent="0.25">
      <c r="A107" s="50">
        <f>IF(G107&lt;&gt;"",1+MAX($A$2:A106),"")</f>
        <v>62</v>
      </c>
      <c r="B107" s="262"/>
      <c r="C107" s="260"/>
      <c r="D107" s="197" t="s">
        <v>558</v>
      </c>
      <c r="E107" s="98" t="s">
        <v>4</v>
      </c>
      <c r="F107" s="63">
        <v>1</v>
      </c>
      <c r="G107" s="62">
        <v>0</v>
      </c>
      <c r="H107" s="63">
        <f t="shared" ref="H107" si="66">(G107*F107)+F107</f>
        <v>1</v>
      </c>
      <c r="I107" s="56">
        <v>0</v>
      </c>
      <c r="J107" s="56">
        <v>0</v>
      </c>
      <c r="K107" s="97">
        <f t="shared" ref="K107" si="67">I107*J107</f>
        <v>0</v>
      </c>
      <c r="L107" s="97">
        <v>0</v>
      </c>
      <c r="M107" s="65">
        <f>+L107+K107</f>
        <v>0</v>
      </c>
      <c r="N107" s="66">
        <f t="shared" ref="N107" si="68">H107*M107</f>
        <v>0</v>
      </c>
      <c r="O107" s="10"/>
      <c r="P107" s="10"/>
      <c r="Q107" s="10"/>
      <c r="R107" s="10"/>
      <c r="S107" s="10"/>
      <c r="T107" s="10"/>
    </row>
    <row r="108" spans="1:20" ht="15.6" x14ac:dyDescent="0.25">
      <c r="A108" s="50" t="str">
        <f>IF(G108&lt;&gt;"",1+MAX($A$2:A107),"")</f>
        <v/>
      </c>
      <c r="B108" s="262"/>
      <c r="C108" s="260"/>
      <c r="D108" s="82" t="s">
        <v>552</v>
      </c>
      <c r="E108" s="154"/>
      <c r="F108" s="63"/>
      <c r="G108" s="62"/>
      <c r="H108" s="63"/>
      <c r="I108" s="64"/>
      <c r="J108" s="64"/>
      <c r="K108" s="97"/>
      <c r="L108" s="97"/>
      <c r="M108" s="65"/>
      <c r="N108" s="66"/>
      <c r="O108" s="10"/>
      <c r="P108" s="10"/>
      <c r="Q108" s="10"/>
      <c r="R108" s="10"/>
      <c r="S108" s="10"/>
      <c r="T108" s="10"/>
    </row>
    <row r="109" spans="1:20" ht="33.6" customHeight="1" x14ac:dyDescent="0.25">
      <c r="A109" s="50" t="str">
        <f>IF(G109&lt;&gt;"",1+MAX($A$2:A108),"")</f>
        <v/>
      </c>
      <c r="B109" s="262"/>
      <c r="C109" s="260"/>
      <c r="D109" s="102" t="s">
        <v>348</v>
      </c>
      <c r="E109" s="96"/>
      <c r="F109" s="92"/>
      <c r="G109" s="62"/>
      <c r="H109" s="63"/>
      <c r="I109" s="64"/>
      <c r="J109" s="64"/>
      <c r="K109" s="97"/>
      <c r="L109" s="97"/>
      <c r="M109" s="65"/>
      <c r="N109" s="66"/>
      <c r="O109" s="10"/>
      <c r="P109" s="10"/>
      <c r="Q109" s="10"/>
      <c r="R109" s="10"/>
      <c r="S109" s="10"/>
      <c r="T109" s="10"/>
    </row>
    <row r="110" spans="1:20" ht="15.6" x14ac:dyDescent="0.25">
      <c r="A110" s="50">
        <f>IF(G110&lt;&gt;"",1+MAX($A$2:A109),"")</f>
        <v>63</v>
      </c>
      <c r="B110" s="262"/>
      <c r="C110" s="260"/>
      <c r="D110" s="52" t="s">
        <v>553</v>
      </c>
      <c r="E110" s="98" t="s">
        <v>41</v>
      </c>
      <c r="F110" s="63">
        <v>125.46</v>
      </c>
      <c r="G110" s="62">
        <v>0.1</v>
      </c>
      <c r="H110" s="63">
        <f t="shared" ref="H110:H112" si="69">(G110*F110)+F110</f>
        <v>138.006</v>
      </c>
      <c r="I110" s="56">
        <v>0</v>
      </c>
      <c r="J110" s="56">
        <v>0</v>
      </c>
      <c r="K110" s="97">
        <f t="shared" ref="K110:K112" si="70">I110*J110</f>
        <v>0</v>
      </c>
      <c r="L110" s="97">
        <v>0</v>
      </c>
      <c r="M110" s="65">
        <f t="shared" ref="M110:M112" si="71">+L110+K110</f>
        <v>0</v>
      </c>
      <c r="N110" s="66">
        <f t="shared" ref="N110:N112" si="72">H110*M110</f>
        <v>0</v>
      </c>
      <c r="O110" s="10"/>
      <c r="P110" s="10"/>
      <c r="Q110" s="10"/>
      <c r="R110" s="10"/>
      <c r="S110" s="10"/>
      <c r="T110" s="10"/>
    </row>
    <row r="111" spans="1:20" ht="15.6" x14ac:dyDescent="0.25">
      <c r="A111" s="50">
        <f>IF(G111&lt;&gt;"",1+MAX($A$2:A110),"")</f>
        <v>64</v>
      </c>
      <c r="B111" s="262"/>
      <c r="C111" s="260"/>
      <c r="D111" s="52" t="s">
        <v>554</v>
      </c>
      <c r="E111" s="99" t="s">
        <v>41</v>
      </c>
      <c r="F111" s="63">
        <v>361.06</v>
      </c>
      <c r="G111" s="62">
        <v>0.1</v>
      </c>
      <c r="H111" s="63">
        <f t="shared" si="69"/>
        <v>397.166</v>
      </c>
      <c r="I111" s="56">
        <v>0</v>
      </c>
      <c r="J111" s="56">
        <v>0</v>
      </c>
      <c r="K111" s="97">
        <f t="shared" si="70"/>
        <v>0</v>
      </c>
      <c r="L111" s="97">
        <v>0</v>
      </c>
      <c r="M111" s="65">
        <f t="shared" si="71"/>
        <v>0</v>
      </c>
      <c r="N111" s="66">
        <f t="shared" si="72"/>
        <v>0</v>
      </c>
      <c r="O111" s="10"/>
      <c r="P111" s="10"/>
      <c r="Q111" s="10"/>
      <c r="R111" s="10"/>
      <c r="S111" s="10"/>
      <c r="T111" s="10"/>
    </row>
    <row r="112" spans="1:20" ht="15.6" x14ac:dyDescent="0.25">
      <c r="A112" s="50">
        <f>IF(G112&lt;&gt;"",1+MAX($A$2:A111),"")</f>
        <v>65</v>
      </c>
      <c r="B112" s="262"/>
      <c r="C112" s="260"/>
      <c r="D112" s="52" t="s">
        <v>555</v>
      </c>
      <c r="E112" s="99" t="s">
        <v>41</v>
      </c>
      <c r="F112" s="63">
        <v>816.48</v>
      </c>
      <c r="G112" s="62">
        <v>0.1</v>
      </c>
      <c r="H112" s="63">
        <f t="shared" si="69"/>
        <v>898.12800000000004</v>
      </c>
      <c r="I112" s="56">
        <v>0</v>
      </c>
      <c r="J112" s="56">
        <v>0</v>
      </c>
      <c r="K112" s="97">
        <f t="shared" si="70"/>
        <v>0</v>
      </c>
      <c r="L112" s="97">
        <v>0</v>
      </c>
      <c r="M112" s="65">
        <f t="shared" si="71"/>
        <v>0</v>
      </c>
      <c r="N112" s="66">
        <f t="shared" si="72"/>
        <v>0</v>
      </c>
      <c r="O112" s="10"/>
      <c r="P112" s="10"/>
      <c r="Q112" s="10"/>
      <c r="R112" s="10"/>
      <c r="S112" s="10"/>
      <c r="T112" s="10"/>
    </row>
    <row r="113" spans="1:20" ht="17.399999999999999" x14ac:dyDescent="0.25">
      <c r="A113" s="50" t="str">
        <f>IF(G113&lt;&gt;"",1+MAX($A$2:A112),"")</f>
        <v/>
      </c>
      <c r="B113" s="262"/>
      <c r="C113" s="260"/>
      <c r="D113" s="173" t="s">
        <v>110</v>
      </c>
      <c r="E113" s="100"/>
      <c r="F113" s="63"/>
      <c r="G113" s="62"/>
      <c r="H113" s="63"/>
      <c r="I113" s="64"/>
      <c r="J113" s="64"/>
      <c r="K113" s="97"/>
      <c r="L113" s="97"/>
      <c r="M113" s="65"/>
      <c r="N113" s="66"/>
      <c r="O113" s="10"/>
      <c r="P113" s="10"/>
      <c r="Q113" s="10"/>
      <c r="R113" s="10"/>
      <c r="S113" s="10"/>
      <c r="T113" s="10"/>
    </row>
    <row r="114" spans="1:20" ht="15.6" x14ac:dyDescent="0.25">
      <c r="A114" s="50" t="str">
        <f>IF(G114&lt;&gt;"",1+MAX($A$2:A113),"")</f>
        <v/>
      </c>
      <c r="B114" s="262"/>
      <c r="C114" s="260"/>
      <c r="D114" s="193" t="s">
        <v>222</v>
      </c>
      <c r="E114" s="101"/>
      <c r="F114" s="92"/>
      <c r="G114" s="62"/>
      <c r="H114" s="63"/>
      <c r="I114" s="64"/>
      <c r="J114" s="64"/>
      <c r="K114" s="97"/>
      <c r="L114" s="97"/>
      <c r="M114" s="65"/>
      <c r="N114" s="66"/>
      <c r="O114" s="10"/>
      <c r="P114" s="10"/>
      <c r="Q114" s="10"/>
      <c r="R114" s="10"/>
      <c r="S114" s="10"/>
      <c r="T114" s="10"/>
    </row>
    <row r="115" spans="1:20" ht="31.2" x14ac:dyDescent="0.25">
      <c r="A115" s="50">
        <f>IF(G115&lt;&gt;"",1+MAX($A$2:A114),"")</f>
        <v>66</v>
      </c>
      <c r="B115" s="262"/>
      <c r="C115" s="260"/>
      <c r="D115" s="197" t="s">
        <v>558</v>
      </c>
      <c r="E115" s="98" t="s">
        <v>4</v>
      </c>
      <c r="F115" s="63">
        <v>1</v>
      </c>
      <c r="G115" s="62">
        <v>0</v>
      </c>
      <c r="H115" s="63">
        <f t="shared" ref="H115" si="73">(G115*F115)+F115</f>
        <v>1</v>
      </c>
      <c r="I115" s="56">
        <v>0</v>
      </c>
      <c r="J115" s="56">
        <v>0</v>
      </c>
      <c r="K115" s="97">
        <f t="shared" ref="K115" si="74">I115*J115</f>
        <v>0</v>
      </c>
      <c r="L115" s="97">
        <v>0</v>
      </c>
      <c r="M115" s="65">
        <f t="shared" ref="M115" si="75">+L115+K115</f>
        <v>0</v>
      </c>
      <c r="N115" s="66">
        <f>H115*M115</f>
        <v>0</v>
      </c>
      <c r="O115" s="10"/>
      <c r="P115" s="10"/>
      <c r="Q115" s="10"/>
      <c r="R115" s="10"/>
      <c r="S115" s="10"/>
      <c r="T115" s="10"/>
    </row>
    <row r="116" spans="1:20" ht="15.6" x14ac:dyDescent="0.25">
      <c r="A116" s="50" t="str">
        <f>IF(G116&lt;&gt;"",1+MAX($A$2:A115),"")</f>
        <v/>
      </c>
      <c r="B116" s="262"/>
      <c r="C116" s="260"/>
      <c r="D116" s="82" t="s">
        <v>57</v>
      </c>
      <c r="E116" s="154"/>
      <c r="F116" s="63"/>
      <c r="G116" s="62"/>
      <c r="H116" s="63"/>
      <c r="I116" s="64"/>
      <c r="J116" s="64"/>
      <c r="K116" s="97"/>
      <c r="L116" s="97"/>
      <c r="M116" s="65"/>
      <c r="N116" s="66"/>
      <c r="O116" s="10"/>
      <c r="P116" s="10"/>
      <c r="Q116" s="10"/>
      <c r="R116" s="10"/>
      <c r="S116" s="10"/>
      <c r="T116" s="10"/>
    </row>
    <row r="117" spans="1:20" ht="33.6" customHeight="1" x14ac:dyDescent="0.25">
      <c r="A117" s="50" t="str">
        <f>IF(G117&lt;&gt;"",1+MAX($A$2:A116),"")</f>
        <v/>
      </c>
      <c r="B117" s="262"/>
      <c r="C117" s="260"/>
      <c r="D117" s="102" t="s">
        <v>348</v>
      </c>
      <c r="E117" s="96"/>
      <c r="F117" s="92"/>
      <c r="G117" s="62"/>
      <c r="H117" s="63"/>
      <c r="I117" s="64"/>
      <c r="J117" s="64"/>
      <c r="K117" s="97"/>
      <c r="L117" s="97"/>
      <c r="M117" s="65"/>
      <c r="N117" s="66"/>
      <c r="O117" s="10"/>
      <c r="P117" s="10"/>
      <c r="Q117" s="10"/>
      <c r="R117" s="10"/>
      <c r="S117" s="10"/>
      <c r="T117" s="10"/>
    </row>
    <row r="118" spans="1:20" ht="15.6" x14ac:dyDescent="0.25">
      <c r="A118" s="50">
        <f>IF(G118&lt;&gt;"",1+MAX($A$2:A117),"")</f>
        <v>67</v>
      </c>
      <c r="B118" s="262"/>
      <c r="C118" s="260"/>
      <c r="D118" s="52" t="s">
        <v>553</v>
      </c>
      <c r="E118" s="98" t="s">
        <v>41</v>
      </c>
      <c r="F118" s="63">
        <v>19.41</v>
      </c>
      <c r="G118" s="62">
        <v>0.1</v>
      </c>
      <c r="H118" s="63">
        <f t="shared" ref="H118:H121" si="76">(G118*F118)+F118</f>
        <v>21.350999999999999</v>
      </c>
      <c r="I118" s="56">
        <v>0</v>
      </c>
      <c r="J118" s="56">
        <v>0</v>
      </c>
      <c r="K118" s="97">
        <f t="shared" ref="K118:K121" si="77">I118*J118</f>
        <v>0</v>
      </c>
      <c r="L118" s="97">
        <v>0</v>
      </c>
      <c r="M118" s="65">
        <f t="shared" ref="M118:M121" si="78">+L118+K118</f>
        <v>0</v>
      </c>
      <c r="N118" s="66">
        <f t="shared" ref="N118:N121" si="79">H118*M118</f>
        <v>0</v>
      </c>
      <c r="O118" s="10"/>
      <c r="P118" s="10"/>
      <c r="Q118" s="10"/>
      <c r="R118" s="10"/>
      <c r="S118" s="10"/>
      <c r="T118" s="10"/>
    </row>
    <row r="119" spans="1:20" ht="15.6" x14ac:dyDescent="0.25">
      <c r="A119" s="50">
        <f>IF(G119&lt;&gt;"",1+MAX($A$2:A118),"")</f>
        <v>68</v>
      </c>
      <c r="B119" s="262"/>
      <c r="C119" s="260"/>
      <c r="D119" s="52" t="s">
        <v>554</v>
      </c>
      <c r="E119" s="99" t="s">
        <v>41</v>
      </c>
      <c r="F119" s="63">
        <v>48.34</v>
      </c>
      <c r="G119" s="62">
        <v>0.1</v>
      </c>
      <c r="H119" s="63">
        <f t="shared" si="76"/>
        <v>53.174000000000007</v>
      </c>
      <c r="I119" s="56">
        <v>0</v>
      </c>
      <c r="J119" s="56">
        <v>0</v>
      </c>
      <c r="K119" s="97">
        <f t="shared" si="77"/>
        <v>0</v>
      </c>
      <c r="L119" s="97">
        <v>0</v>
      </c>
      <c r="M119" s="65">
        <f t="shared" si="78"/>
        <v>0</v>
      </c>
      <c r="N119" s="66">
        <f t="shared" si="79"/>
        <v>0</v>
      </c>
      <c r="O119" s="10"/>
      <c r="P119" s="10"/>
      <c r="Q119" s="10"/>
      <c r="R119" s="10"/>
      <c r="S119" s="10"/>
      <c r="T119" s="10"/>
    </row>
    <row r="120" spans="1:20" ht="15.6" x14ac:dyDescent="0.25">
      <c r="A120" s="50">
        <f>IF(G120&lt;&gt;"",1+MAX($A$2:A119),"")</f>
        <v>69</v>
      </c>
      <c r="B120" s="262"/>
      <c r="C120" s="260"/>
      <c r="D120" s="52" t="s">
        <v>555</v>
      </c>
      <c r="E120" s="99" t="s">
        <v>41</v>
      </c>
      <c r="F120" s="63">
        <v>214.13</v>
      </c>
      <c r="G120" s="62">
        <v>0.1</v>
      </c>
      <c r="H120" s="63">
        <f t="shared" ref="H120" si="80">(G120*F120)+F120</f>
        <v>235.54300000000001</v>
      </c>
      <c r="I120" s="56">
        <v>0</v>
      </c>
      <c r="J120" s="56">
        <v>0</v>
      </c>
      <c r="K120" s="97">
        <f t="shared" ref="K120" si="81">I120*J120</f>
        <v>0</v>
      </c>
      <c r="L120" s="97">
        <v>0</v>
      </c>
      <c r="M120" s="65">
        <f t="shared" ref="M120" si="82">+L120+K120</f>
        <v>0</v>
      </c>
      <c r="N120" s="66">
        <f t="shared" ref="N120" si="83">H120*M120</f>
        <v>0</v>
      </c>
      <c r="O120" s="10"/>
      <c r="P120" s="10"/>
      <c r="Q120" s="10"/>
      <c r="R120" s="10"/>
      <c r="S120" s="10"/>
      <c r="T120" s="10"/>
    </row>
    <row r="121" spans="1:20" ht="15.6" x14ac:dyDescent="0.25">
      <c r="A121" s="50">
        <f>IF(G121&lt;&gt;"",1+MAX($A$2:A120),"")</f>
        <v>70</v>
      </c>
      <c r="B121" s="262"/>
      <c r="C121" s="260"/>
      <c r="D121" s="52" t="s">
        <v>556</v>
      </c>
      <c r="E121" s="99" t="s">
        <v>41</v>
      </c>
      <c r="F121" s="63">
        <v>49.48</v>
      </c>
      <c r="G121" s="62">
        <v>0.1</v>
      </c>
      <c r="H121" s="63">
        <f t="shared" si="76"/>
        <v>54.427999999999997</v>
      </c>
      <c r="I121" s="56">
        <v>0</v>
      </c>
      <c r="J121" s="56">
        <v>0</v>
      </c>
      <c r="K121" s="97">
        <f t="shared" si="77"/>
        <v>0</v>
      </c>
      <c r="L121" s="97">
        <v>0</v>
      </c>
      <c r="M121" s="65">
        <f t="shared" si="78"/>
        <v>0</v>
      </c>
      <c r="N121" s="66">
        <f t="shared" si="79"/>
        <v>0</v>
      </c>
      <c r="O121" s="10"/>
      <c r="P121" s="10"/>
      <c r="Q121" s="10"/>
      <c r="R121" s="10"/>
      <c r="S121" s="10"/>
      <c r="T121" s="10"/>
    </row>
    <row r="122" spans="1:20" ht="17.399999999999999" x14ac:dyDescent="0.25">
      <c r="A122" s="50" t="str">
        <f>IF(G122&lt;&gt;"",1+MAX($A$2:A121),"")</f>
        <v/>
      </c>
      <c r="B122" s="262"/>
      <c r="C122" s="260"/>
      <c r="D122" s="173" t="s">
        <v>110</v>
      </c>
      <c r="E122" s="100"/>
      <c r="F122" s="63"/>
      <c r="G122" s="62"/>
      <c r="H122" s="63"/>
      <c r="I122" s="64"/>
      <c r="J122" s="64"/>
      <c r="K122" s="97"/>
      <c r="L122" s="97"/>
      <c r="M122" s="65"/>
      <c r="N122" s="66"/>
      <c r="O122" s="10"/>
      <c r="P122" s="10"/>
      <c r="Q122" s="10"/>
      <c r="R122" s="10"/>
      <c r="S122" s="10"/>
      <c r="T122" s="10"/>
    </row>
    <row r="123" spans="1:20" ht="15.6" x14ac:dyDescent="0.25">
      <c r="A123" s="50" t="str">
        <f>IF(G123&lt;&gt;"",1+MAX($A$2:A122),"")</f>
        <v/>
      </c>
      <c r="B123" s="262"/>
      <c r="C123" s="260"/>
      <c r="D123" s="193" t="s">
        <v>222</v>
      </c>
      <c r="E123" s="101"/>
      <c r="F123" s="92"/>
      <c r="G123" s="62"/>
      <c r="H123" s="63"/>
      <c r="I123" s="64"/>
      <c r="J123" s="64"/>
      <c r="K123" s="97"/>
      <c r="L123" s="97"/>
      <c r="M123" s="65"/>
      <c r="N123" s="66"/>
      <c r="O123" s="10"/>
      <c r="P123" s="10"/>
      <c r="Q123" s="10"/>
      <c r="R123" s="10"/>
      <c r="S123" s="10"/>
      <c r="T123" s="10"/>
    </row>
    <row r="124" spans="1:20" ht="31.2" x14ac:dyDescent="0.25">
      <c r="A124" s="50">
        <f>IF(G124&lt;&gt;"",1+MAX($A$2:A123),"")</f>
        <v>71</v>
      </c>
      <c r="B124" s="262"/>
      <c r="C124" s="260"/>
      <c r="D124" s="197" t="s">
        <v>558</v>
      </c>
      <c r="E124" s="98" t="s">
        <v>4</v>
      </c>
      <c r="F124" s="63">
        <v>1</v>
      </c>
      <c r="G124" s="62">
        <v>0</v>
      </c>
      <c r="H124" s="63">
        <f t="shared" ref="H124" si="84">(G124*F124)+F124</f>
        <v>1</v>
      </c>
      <c r="I124" s="56">
        <v>0</v>
      </c>
      <c r="J124" s="56">
        <v>0</v>
      </c>
      <c r="K124" s="97">
        <f t="shared" ref="K124" si="85">I124*J124</f>
        <v>0</v>
      </c>
      <c r="L124" s="97">
        <v>0</v>
      </c>
      <c r="M124" s="65">
        <f t="shared" ref="M124" si="86">+L124+K124</f>
        <v>0</v>
      </c>
      <c r="N124" s="66">
        <f>H124*M124</f>
        <v>0</v>
      </c>
      <c r="O124" s="10"/>
      <c r="P124" s="10"/>
      <c r="Q124" s="10"/>
      <c r="R124" s="10"/>
      <c r="S124" s="10"/>
      <c r="T124" s="10"/>
    </row>
    <row r="125" spans="1:20" ht="15.6" x14ac:dyDescent="0.25">
      <c r="A125" s="50" t="str">
        <f>IF(G125&lt;&gt;"",1+MAX($A$2:A124),"")</f>
        <v/>
      </c>
      <c r="B125" s="262"/>
      <c r="C125" s="260"/>
      <c r="D125" s="82" t="s">
        <v>58</v>
      </c>
      <c r="E125" s="154"/>
      <c r="F125" s="63"/>
      <c r="G125" s="62"/>
      <c r="H125" s="63"/>
      <c r="I125" s="64"/>
      <c r="J125" s="64"/>
      <c r="K125" s="97"/>
      <c r="L125" s="97"/>
      <c r="M125" s="65"/>
      <c r="N125" s="66"/>
      <c r="O125" s="10"/>
      <c r="P125" s="10"/>
      <c r="Q125" s="10"/>
      <c r="R125" s="10"/>
      <c r="S125" s="10"/>
      <c r="T125" s="10"/>
    </row>
    <row r="126" spans="1:20" ht="37.200000000000003" customHeight="1" x14ac:dyDescent="0.25">
      <c r="A126" s="50" t="str">
        <f>IF(G126&lt;&gt;"",1+MAX($A$2:A125),"")</f>
        <v/>
      </c>
      <c r="B126" s="262"/>
      <c r="C126" s="260"/>
      <c r="D126" s="102" t="s">
        <v>348</v>
      </c>
      <c r="E126" s="96"/>
      <c r="F126" s="92"/>
      <c r="G126" s="62"/>
      <c r="H126" s="63"/>
      <c r="I126" s="64"/>
      <c r="J126" s="64"/>
      <c r="K126" s="97"/>
      <c r="L126" s="97"/>
      <c r="M126" s="65"/>
      <c r="N126" s="66"/>
      <c r="O126" s="10"/>
      <c r="P126" s="10"/>
      <c r="Q126" s="10"/>
      <c r="R126" s="10"/>
      <c r="S126" s="10"/>
      <c r="T126" s="10"/>
    </row>
    <row r="127" spans="1:20" ht="15.6" x14ac:dyDescent="0.25">
      <c r="A127" s="50">
        <f>IF(G127&lt;&gt;"",1+MAX($A$2:A126),"")</f>
        <v>72</v>
      </c>
      <c r="B127" s="262"/>
      <c r="C127" s="260"/>
      <c r="D127" s="52" t="s">
        <v>559</v>
      </c>
      <c r="E127" s="98" t="s">
        <v>41</v>
      </c>
      <c r="F127" s="63">
        <v>15</v>
      </c>
      <c r="G127" s="62">
        <v>0.1</v>
      </c>
      <c r="H127" s="63">
        <f t="shared" ref="H127:H130" si="87">(G127*F127)+F127</f>
        <v>16.5</v>
      </c>
      <c r="I127" s="56">
        <v>0</v>
      </c>
      <c r="J127" s="56">
        <v>0</v>
      </c>
      <c r="K127" s="97">
        <f t="shared" ref="K127:K130" si="88">I127*J127</f>
        <v>0</v>
      </c>
      <c r="L127" s="97">
        <v>0</v>
      </c>
      <c r="M127" s="65">
        <f t="shared" ref="M127:M130" si="89">+L127+K127</f>
        <v>0</v>
      </c>
      <c r="N127" s="66">
        <f>H127*M127</f>
        <v>0</v>
      </c>
      <c r="O127" s="10"/>
      <c r="P127" s="10"/>
      <c r="Q127" s="10"/>
      <c r="R127" s="10"/>
      <c r="S127" s="10"/>
      <c r="T127" s="10"/>
    </row>
    <row r="128" spans="1:20" ht="15.6" x14ac:dyDescent="0.25">
      <c r="A128" s="50">
        <f>IF(G128&lt;&gt;"",1+MAX($A$2:A127),"")</f>
        <v>73</v>
      </c>
      <c r="B128" s="262"/>
      <c r="C128" s="260"/>
      <c r="D128" s="52" t="s">
        <v>560</v>
      </c>
      <c r="E128" s="99" t="s">
        <v>41</v>
      </c>
      <c r="F128" s="63">
        <v>16</v>
      </c>
      <c r="G128" s="62">
        <v>0.1</v>
      </c>
      <c r="H128" s="63">
        <f t="shared" si="87"/>
        <v>17.600000000000001</v>
      </c>
      <c r="I128" s="56">
        <v>0</v>
      </c>
      <c r="J128" s="56">
        <v>0</v>
      </c>
      <c r="K128" s="97">
        <f t="shared" si="88"/>
        <v>0</v>
      </c>
      <c r="L128" s="97">
        <v>0</v>
      </c>
      <c r="M128" s="65">
        <f t="shared" si="89"/>
        <v>0</v>
      </c>
      <c r="N128" s="66">
        <f>H128*M128</f>
        <v>0</v>
      </c>
      <c r="O128" s="10"/>
      <c r="P128" s="10"/>
      <c r="Q128" s="10"/>
      <c r="R128" s="10"/>
      <c r="S128" s="10"/>
      <c r="T128" s="10"/>
    </row>
    <row r="129" spans="1:20" ht="15.6" x14ac:dyDescent="0.25">
      <c r="A129" s="50">
        <f>IF(G129&lt;&gt;"",1+MAX($A$2:A128),"")</f>
        <v>74</v>
      </c>
      <c r="B129" s="262"/>
      <c r="C129" s="260"/>
      <c r="D129" s="52" t="s">
        <v>561</v>
      </c>
      <c r="E129" s="99" t="s">
        <v>41</v>
      </c>
      <c r="F129" s="63">
        <v>14</v>
      </c>
      <c r="G129" s="62">
        <v>0.1</v>
      </c>
      <c r="H129" s="63">
        <f t="shared" si="87"/>
        <v>15.4</v>
      </c>
      <c r="I129" s="56">
        <v>0</v>
      </c>
      <c r="J129" s="56">
        <v>0</v>
      </c>
      <c r="K129" s="97">
        <f t="shared" si="88"/>
        <v>0</v>
      </c>
      <c r="L129" s="97">
        <v>0</v>
      </c>
      <c r="M129" s="65">
        <f t="shared" si="89"/>
        <v>0</v>
      </c>
      <c r="N129" s="66">
        <f>H129*M129</f>
        <v>0</v>
      </c>
      <c r="O129" s="10"/>
      <c r="P129" s="10"/>
      <c r="Q129" s="10"/>
      <c r="R129" s="10"/>
      <c r="S129" s="10"/>
      <c r="T129" s="10"/>
    </row>
    <row r="130" spans="1:20" ht="15.6" x14ac:dyDescent="0.25">
      <c r="A130" s="50">
        <f>IF(G130&lt;&gt;"",1+MAX($A$2:A129),"")</f>
        <v>75</v>
      </c>
      <c r="B130" s="262"/>
      <c r="C130" s="260"/>
      <c r="D130" s="52" t="s">
        <v>562</v>
      </c>
      <c r="E130" s="99" t="s">
        <v>41</v>
      </c>
      <c r="F130" s="63">
        <v>18</v>
      </c>
      <c r="G130" s="62">
        <v>0.1</v>
      </c>
      <c r="H130" s="63">
        <f t="shared" si="87"/>
        <v>19.8</v>
      </c>
      <c r="I130" s="56">
        <v>0</v>
      </c>
      <c r="J130" s="56">
        <v>0</v>
      </c>
      <c r="K130" s="97">
        <f t="shared" si="88"/>
        <v>0</v>
      </c>
      <c r="L130" s="97">
        <v>0</v>
      </c>
      <c r="M130" s="65">
        <f t="shared" si="89"/>
        <v>0</v>
      </c>
      <c r="N130" s="66">
        <f>H130*M130</f>
        <v>0</v>
      </c>
      <c r="O130" s="10"/>
      <c r="P130" s="10"/>
      <c r="Q130" s="10"/>
      <c r="R130" s="10"/>
      <c r="S130" s="10"/>
      <c r="T130" s="10"/>
    </row>
    <row r="131" spans="1:20" ht="17.399999999999999" x14ac:dyDescent="0.25">
      <c r="A131" s="50" t="str">
        <f>IF(G131&lt;&gt;"",1+MAX($A$2:A130),"")</f>
        <v/>
      </c>
      <c r="B131" s="262"/>
      <c r="C131" s="260"/>
      <c r="D131" s="173" t="s">
        <v>111</v>
      </c>
      <c r="E131" s="100"/>
      <c r="F131" s="63"/>
      <c r="G131" s="62"/>
      <c r="H131" s="63"/>
      <c r="I131" s="64"/>
      <c r="J131" s="64"/>
      <c r="K131" s="97"/>
      <c r="L131" s="97"/>
      <c r="M131" s="65"/>
      <c r="N131" s="66"/>
      <c r="O131" s="10"/>
      <c r="P131" s="10"/>
      <c r="Q131" s="10"/>
      <c r="R131" s="10"/>
      <c r="S131" s="10"/>
      <c r="T131" s="10"/>
    </row>
    <row r="132" spans="1:20" ht="15.6" x14ac:dyDescent="0.25">
      <c r="A132" s="50" t="str">
        <f>IF(G132&lt;&gt;"",1+MAX($A$2:A131),"")</f>
        <v/>
      </c>
      <c r="B132" s="262"/>
      <c r="C132" s="260"/>
      <c r="D132" s="193" t="s">
        <v>222</v>
      </c>
      <c r="E132" s="101"/>
      <c r="F132" s="92"/>
      <c r="G132" s="62"/>
      <c r="H132" s="63"/>
      <c r="I132" s="64"/>
      <c r="J132" s="64"/>
      <c r="K132" s="97"/>
      <c r="L132" s="97"/>
      <c r="M132" s="65"/>
      <c r="N132" s="66"/>
      <c r="O132" s="10"/>
      <c r="P132" s="10"/>
      <c r="Q132" s="10"/>
      <c r="R132" s="10"/>
      <c r="S132" s="10"/>
      <c r="T132" s="10"/>
    </row>
    <row r="133" spans="1:20" ht="31.2" x14ac:dyDescent="0.25">
      <c r="A133" s="50">
        <f>IF(G133&lt;&gt;"",1+MAX($A$2:A132),"")</f>
        <v>76</v>
      </c>
      <c r="B133" s="262"/>
      <c r="C133" s="260"/>
      <c r="D133" s="197" t="s">
        <v>558</v>
      </c>
      <c r="E133" s="98" t="s">
        <v>4</v>
      </c>
      <c r="F133" s="63">
        <v>1</v>
      </c>
      <c r="G133" s="62">
        <v>0</v>
      </c>
      <c r="H133" s="63">
        <f t="shared" ref="H133" si="90">(G133*F133)+F133</f>
        <v>1</v>
      </c>
      <c r="I133" s="56">
        <v>0</v>
      </c>
      <c r="J133" s="56">
        <v>0</v>
      </c>
      <c r="K133" s="97">
        <f t="shared" ref="K133" si="91">I133*J133</f>
        <v>0</v>
      </c>
      <c r="L133" s="97">
        <v>0</v>
      </c>
      <c r="M133" s="65">
        <f t="shared" ref="M133" si="92">+L133+K133</f>
        <v>0</v>
      </c>
      <c r="N133" s="66">
        <f>H133*M133</f>
        <v>0</v>
      </c>
      <c r="O133" s="10"/>
      <c r="P133" s="10"/>
      <c r="Q133" s="10"/>
      <c r="R133" s="10"/>
      <c r="S133" s="10"/>
      <c r="T133" s="10"/>
    </row>
    <row r="134" spans="1:20" ht="15.6" x14ac:dyDescent="0.25">
      <c r="A134" s="50" t="str">
        <f>IF(G134&lt;&gt;"",1+MAX($A$2:A133),"")</f>
        <v/>
      </c>
      <c r="B134" s="262"/>
      <c r="C134" s="260"/>
      <c r="D134" s="82" t="s">
        <v>59</v>
      </c>
      <c r="E134" s="154"/>
      <c r="F134" s="63"/>
      <c r="G134" s="62"/>
      <c r="H134" s="63"/>
      <c r="I134" s="64"/>
      <c r="J134" s="64"/>
      <c r="K134" s="97"/>
      <c r="L134" s="97"/>
      <c r="M134" s="65"/>
      <c r="N134" s="66"/>
      <c r="O134" s="10"/>
      <c r="P134" s="10"/>
      <c r="Q134" s="10"/>
      <c r="R134" s="10"/>
      <c r="S134" s="10"/>
      <c r="T134" s="10"/>
    </row>
    <row r="135" spans="1:20" ht="35.4" customHeight="1" x14ac:dyDescent="0.25">
      <c r="A135" s="50" t="str">
        <f>IF(G135&lt;&gt;"",1+MAX($A$2:A134),"")</f>
        <v/>
      </c>
      <c r="B135" s="262"/>
      <c r="C135" s="260"/>
      <c r="D135" s="102" t="s">
        <v>348</v>
      </c>
      <c r="E135" s="96"/>
      <c r="F135" s="92"/>
      <c r="G135" s="62"/>
      <c r="H135" s="63"/>
      <c r="I135" s="64"/>
      <c r="J135" s="64"/>
      <c r="K135" s="97"/>
      <c r="L135" s="97"/>
      <c r="M135" s="65"/>
      <c r="N135" s="66"/>
      <c r="O135" s="10"/>
      <c r="P135" s="10"/>
      <c r="Q135" s="10"/>
      <c r="R135" s="10"/>
      <c r="S135" s="10"/>
      <c r="T135" s="10"/>
    </row>
    <row r="136" spans="1:20" ht="15.6" x14ac:dyDescent="0.25">
      <c r="A136" s="50">
        <f>IF(G136&lt;&gt;"",1+MAX($A$2:A135),"")</f>
        <v>77</v>
      </c>
      <c r="B136" s="262"/>
      <c r="C136" s="260"/>
      <c r="D136" s="52" t="s">
        <v>559</v>
      </c>
      <c r="E136" s="98" t="s">
        <v>41</v>
      </c>
      <c r="F136" s="63">
        <v>320.75</v>
      </c>
      <c r="G136" s="62">
        <v>0.1</v>
      </c>
      <c r="H136" s="63">
        <f t="shared" ref="H136:H139" si="93">(G136*F136)+F136</f>
        <v>352.82499999999999</v>
      </c>
      <c r="I136" s="56">
        <v>0</v>
      </c>
      <c r="J136" s="56">
        <v>0</v>
      </c>
      <c r="K136" s="97">
        <f t="shared" ref="K136:K139" si="94">I136*J136</f>
        <v>0</v>
      </c>
      <c r="L136" s="97">
        <v>0</v>
      </c>
      <c r="M136" s="65">
        <f>+L136+K136</f>
        <v>0</v>
      </c>
      <c r="N136" s="66">
        <f t="shared" ref="N136:N139" si="95">H136*M136</f>
        <v>0</v>
      </c>
      <c r="O136" s="10"/>
      <c r="P136" s="10"/>
      <c r="Q136" s="10"/>
      <c r="R136" s="10"/>
      <c r="S136" s="10"/>
      <c r="T136" s="10"/>
    </row>
    <row r="137" spans="1:20" ht="15.6" x14ac:dyDescent="0.25">
      <c r="A137" s="50">
        <f>IF(G137&lt;&gt;"",1+MAX($A$2:A136),"")</f>
        <v>78</v>
      </c>
      <c r="B137" s="262"/>
      <c r="C137" s="260"/>
      <c r="D137" s="52" t="s">
        <v>560</v>
      </c>
      <c r="E137" s="99" t="s">
        <v>41</v>
      </c>
      <c r="F137" s="63">
        <v>23.05</v>
      </c>
      <c r="G137" s="62">
        <v>0.1</v>
      </c>
      <c r="H137" s="63">
        <f t="shared" si="93"/>
        <v>25.355</v>
      </c>
      <c r="I137" s="56">
        <v>0</v>
      </c>
      <c r="J137" s="56">
        <v>0</v>
      </c>
      <c r="K137" s="97">
        <f t="shared" si="94"/>
        <v>0</v>
      </c>
      <c r="L137" s="97">
        <v>0</v>
      </c>
      <c r="M137" s="65">
        <f t="shared" ref="M137:M139" si="96">+L137+K137</f>
        <v>0</v>
      </c>
      <c r="N137" s="66">
        <f t="shared" si="95"/>
        <v>0</v>
      </c>
      <c r="O137" s="10"/>
      <c r="P137" s="10"/>
      <c r="Q137" s="10"/>
      <c r="R137" s="10"/>
      <c r="S137" s="10"/>
      <c r="T137" s="10"/>
    </row>
    <row r="138" spans="1:20" ht="15.6" x14ac:dyDescent="0.25">
      <c r="A138" s="50">
        <f>IF(G138&lt;&gt;"",1+MAX($A$2:A137),"")</f>
        <v>79</v>
      </c>
      <c r="B138" s="262"/>
      <c r="C138" s="260"/>
      <c r="D138" s="52" t="s">
        <v>561</v>
      </c>
      <c r="E138" s="99" t="s">
        <v>41</v>
      </c>
      <c r="F138" s="63">
        <v>280.08999999999997</v>
      </c>
      <c r="G138" s="62">
        <v>0.1</v>
      </c>
      <c r="H138" s="63">
        <f t="shared" si="93"/>
        <v>308.09899999999999</v>
      </c>
      <c r="I138" s="56">
        <v>0</v>
      </c>
      <c r="J138" s="56">
        <v>0</v>
      </c>
      <c r="K138" s="97">
        <f t="shared" si="94"/>
        <v>0</v>
      </c>
      <c r="L138" s="97">
        <v>0</v>
      </c>
      <c r="M138" s="65">
        <f t="shared" si="96"/>
        <v>0</v>
      </c>
      <c r="N138" s="66">
        <f t="shared" si="95"/>
        <v>0</v>
      </c>
      <c r="O138" s="10"/>
      <c r="P138" s="10"/>
      <c r="Q138" s="10"/>
      <c r="R138" s="10"/>
      <c r="S138" s="10"/>
      <c r="T138" s="10"/>
    </row>
    <row r="139" spans="1:20" ht="15.6" x14ac:dyDescent="0.25">
      <c r="A139" s="50">
        <f>IF(G139&lt;&gt;"",1+MAX($A$2:A138),"")</f>
        <v>80</v>
      </c>
      <c r="B139" s="262"/>
      <c r="C139" s="260"/>
      <c r="D139" s="52" t="s">
        <v>562</v>
      </c>
      <c r="E139" s="99" t="s">
        <v>41</v>
      </c>
      <c r="F139" s="63">
        <v>1074.21</v>
      </c>
      <c r="G139" s="62">
        <v>0.1</v>
      </c>
      <c r="H139" s="63">
        <f t="shared" si="93"/>
        <v>1181.6310000000001</v>
      </c>
      <c r="I139" s="56">
        <v>0</v>
      </c>
      <c r="J139" s="56">
        <v>0</v>
      </c>
      <c r="K139" s="97">
        <f t="shared" si="94"/>
        <v>0</v>
      </c>
      <c r="L139" s="97">
        <v>0</v>
      </c>
      <c r="M139" s="65">
        <f t="shared" si="96"/>
        <v>0</v>
      </c>
      <c r="N139" s="66">
        <f t="shared" si="95"/>
        <v>0</v>
      </c>
      <c r="O139" s="10"/>
      <c r="P139" s="10"/>
      <c r="Q139" s="10"/>
      <c r="R139" s="10"/>
      <c r="S139" s="10"/>
      <c r="T139" s="10"/>
    </row>
    <row r="140" spans="1:20" ht="17.399999999999999" x14ac:dyDescent="0.25">
      <c r="A140" s="50" t="str">
        <f>IF(G140&lt;&gt;"",1+MAX($A$2:A139),"")</f>
        <v/>
      </c>
      <c r="B140" s="262"/>
      <c r="C140" s="260"/>
      <c r="D140" s="173" t="s">
        <v>111</v>
      </c>
      <c r="E140" s="100"/>
      <c r="F140" s="63"/>
      <c r="G140" s="62"/>
      <c r="H140" s="63"/>
      <c r="I140" s="64"/>
      <c r="J140" s="64"/>
      <c r="K140" s="97"/>
      <c r="L140" s="97"/>
      <c r="M140" s="65"/>
      <c r="N140" s="66"/>
      <c r="O140" s="10"/>
      <c r="P140" s="10"/>
      <c r="Q140" s="10"/>
      <c r="R140" s="10"/>
      <c r="S140" s="10"/>
      <c r="T140" s="10"/>
    </row>
    <row r="141" spans="1:20" ht="15.6" x14ac:dyDescent="0.25">
      <c r="A141" s="50" t="str">
        <f>IF(G141&lt;&gt;"",1+MAX($A$2:A140),"")</f>
        <v/>
      </c>
      <c r="B141" s="262"/>
      <c r="C141" s="260"/>
      <c r="D141" s="193" t="s">
        <v>222</v>
      </c>
      <c r="E141" s="101"/>
      <c r="F141" s="92"/>
      <c r="G141" s="62"/>
      <c r="H141" s="63"/>
      <c r="I141" s="64"/>
      <c r="J141" s="64"/>
      <c r="K141" s="97"/>
      <c r="L141" s="97"/>
      <c r="M141" s="65"/>
      <c r="N141" s="66"/>
      <c r="O141" s="10"/>
      <c r="P141" s="10"/>
      <c r="Q141" s="10"/>
      <c r="R141" s="10"/>
      <c r="S141" s="10"/>
      <c r="T141" s="10"/>
    </row>
    <row r="142" spans="1:20" ht="31.2" x14ac:dyDescent="0.25">
      <c r="A142" s="50">
        <f>IF(G142&lt;&gt;"",1+MAX($A$2:A141),"")</f>
        <v>81</v>
      </c>
      <c r="B142" s="262"/>
      <c r="C142" s="260"/>
      <c r="D142" s="197" t="s">
        <v>563</v>
      </c>
      <c r="E142" s="98" t="s">
        <v>4</v>
      </c>
      <c r="F142" s="63">
        <v>1</v>
      </c>
      <c r="G142" s="62">
        <v>0</v>
      </c>
      <c r="H142" s="63">
        <f t="shared" ref="H142" si="97">(G142*F142)+F142</f>
        <v>1</v>
      </c>
      <c r="I142" s="56">
        <v>0</v>
      </c>
      <c r="J142" s="56">
        <v>0</v>
      </c>
      <c r="K142" s="97">
        <f t="shared" ref="K142" si="98">I142*J142</f>
        <v>0</v>
      </c>
      <c r="L142" s="97">
        <v>0</v>
      </c>
      <c r="M142" s="65">
        <f t="shared" ref="M142" si="99">+L142+K142</f>
        <v>0</v>
      </c>
      <c r="N142" s="66">
        <f>H142*M142</f>
        <v>0</v>
      </c>
      <c r="O142" s="10"/>
      <c r="P142" s="10"/>
      <c r="Q142" s="10"/>
      <c r="R142" s="10"/>
      <c r="S142" s="10"/>
      <c r="T142" s="10"/>
    </row>
    <row r="143" spans="1:20" ht="15.6" x14ac:dyDescent="0.25">
      <c r="A143" s="50" t="str">
        <f>IF(G143&lt;&gt;"",1+MAX($A$2:A142),"")</f>
        <v/>
      </c>
      <c r="B143" s="262"/>
      <c r="C143" s="260"/>
      <c r="D143" s="82" t="s">
        <v>60</v>
      </c>
      <c r="E143" s="154"/>
      <c r="F143" s="63"/>
      <c r="G143" s="62"/>
      <c r="H143" s="63"/>
      <c r="I143" s="64"/>
      <c r="J143" s="64"/>
      <c r="K143" s="97"/>
      <c r="L143" s="97"/>
      <c r="M143" s="65"/>
      <c r="N143" s="66"/>
      <c r="O143" s="10"/>
      <c r="P143" s="10"/>
      <c r="Q143" s="10"/>
      <c r="R143" s="10"/>
      <c r="S143" s="10"/>
      <c r="T143" s="10"/>
    </row>
    <row r="144" spans="1:20" ht="38.4" customHeight="1" x14ac:dyDescent="0.25">
      <c r="A144" s="50" t="str">
        <f>IF(G144&lt;&gt;"",1+MAX($A$2:A143),"")</f>
        <v/>
      </c>
      <c r="B144" s="262"/>
      <c r="C144" s="260"/>
      <c r="D144" s="171" t="s">
        <v>348</v>
      </c>
      <c r="E144" s="96"/>
      <c r="F144" s="92"/>
      <c r="G144" s="62"/>
      <c r="H144" s="63"/>
      <c r="I144" s="64"/>
      <c r="J144" s="64"/>
      <c r="K144" s="97"/>
      <c r="L144" s="97"/>
      <c r="M144" s="65"/>
      <c r="N144" s="66"/>
      <c r="O144" s="10"/>
      <c r="P144" s="10"/>
      <c r="Q144" s="10"/>
      <c r="R144" s="10"/>
      <c r="S144" s="10"/>
      <c r="T144" s="10"/>
    </row>
    <row r="145" spans="1:20" ht="15.6" x14ac:dyDescent="0.25">
      <c r="A145" s="50">
        <f>IF(G145&lt;&gt;"",1+MAX($A$2:A144),"")</f>
        <v>82</v>
      </c>
      <c r="B145" s="262"/>
      <c r="C145" s="260"/>
      <c r="D145" s="52" t="s">
        <v>564</v>
      </c>
      <c r="E145" s="98" t="s">
        <v>41</v>
      </c>
      <c r="F145" s="63">
        <v>322</v>
      </c>
      <c r="G145" s="62">
        <v>0.1</v>
      </c>
      <c r="H145" s="63">
        <f t="shared" ref="H145:H146" si="100">(G145*F145)+F145</f>
        <v>354.2</v>
      </c>
      <c r="I145" s="56">
        <v>0</v>
      </c>
      <c r="J145" s="56">
        <v>0</v>
      </c>
      <c r="K145" s="97">
        <f t="shared" ref="K145:K146" si="101">I145*J145</f>
        <v>0</v>
      </c>
      <c r="L145" s="97">
        <v>0</v>
      </c>
      <c r="M145" s="65">
        <f>+L145+K145</f>
        <v>0</v>
      </c>
      <c r="N145" s="66">
        <f t="shared" ref="N145:N146" si="102">H145*M145</f>
        <v>0</v>
      </c>
      <c r="O145" s="10"/>
      <c r="P145" s="10"/>
      <c r="Q145" s="10"/>
      <c r="R145" s="10"/>
      <c r="S145" s="10"/>
      <c r="T145" s="10"/>
    </row>
    <row r="146" spans="1:20" ht="15.6" x14ac:dyDescent="0.25">
      <c r="A146" s="50">
        <f>IF(G146&lt;&gt;"",1+MAX($A$2:A145),"")</f>
        <v>83</v>
      </c>
      <c r="B146" s="262"/>
      <c r="C146" s="260"/>
      <c r="D146" s="52" t="s">
        <v>565</v>
      </c>
      <c r="E146" s="98" t="s">
        <v>41</v>
      </c>
      <c r="F146" s="63">
        <v>198</v>
      </c>
      <c r="G146" s="62">
        <v>0.1</v>
      </c>
      <c r="H146" s="63">
        <f t="shared" si="100"/>
        <v>217.8</v>
      </c>
      <c r="I146" s="56">
        <v>0</v>
      </c>
      <c r="J146" s="56">
        <v>0</v>
      </c>
      <c r="K146" s="97">
        <f t="shared" si="101"/>
        <v>0</v>
      </c>
      <c r="L146" s="97">
        <v>0</v>
      </c>
      <c r="M146" s="65">
        <f t="shared" ref="M146" si="103">+L146+K146</f>
        <v>0</v>
      </c>
      <c r="N146" s="66">
        <f t="shared" si="102"/>
        <v>0</v>
      </c>
      <c r="O146" s="10"/>
      <c r="P146" s="10"/>
      <c r="Q146" s="10"/>
      <c r="R146" s="10"/>
      <c r="S146" s="10"/>
      <c r="T146" s="10"/>
    </row>
    <row r="147" spans="1:20" ht="17.399999999999999" x14ac:dyDescent="0.25">
      <c r="A147" s="50" t="str">
        <f>IF(G147&lt;&gt;"",1+MAX($A$2:A146),"")</f>
        <v/>
      </c>
      <c r="B147" s="262"/>
      <c r="C147" s="260"/>
      <c r="D147" s="173" t="s">
        <v>112</v>
      </c>
      <c r="E147" s="235"/>
      <c r="F147" s="63"/>
      <c r="G147" s="62"/>
      <c r="H147" s="63"/>
      <c r="I147" s="64"/>
      <c r="J147" s="64"/>
      <c r="K147" s="97"/>
      <c r="L147" s="97"/>
      <c r="M147" s="65"/>
      <c r="N147" s="66"/>
      <c r="O147" s="10"/>
      <c r="P147" s="10"/>
      <c r="Q147" s="10"/>
      <c r="R147" s="10"/>
      <c r="S147" s="10"/>
      <c r="T147" s="10"/>
    </row>
    <row r="148" spans="1:20" ht="15.6" x14ac:dyDescent="0.25">
      <c r="A148" s="50" t="str">
        <f>IF(G148&lt;&gt;"",1+MAX($A$2:A147),"")</f>
        <v/>
      </c>
      <c r="B148" s="262"/>
      <c r="C148" s="260"/>
      <c r="D148" s="193" t="s">
        <v>222</v>
      </c>
      <c r="E148" s="101"/>
      <c r="F148" s="92"/>
      <c r="G148" s="62"/>
      <c r="H148" s="63"/>
      <c r="I148" s="64"/>
      <c r="J148" s="64"/>
      <c r="K148" s="97"/>
      <c r="L148" s="97"/>
      <c r="M148" s="65"/>
      <c r="N148" s="66"/>
      <c r="O148" s="10"/>
      <c r="P148" s="10"/>
      <c r="Q148" s="10"/>
      <c r="R148" s="10"/>
      <c r="S148" s="10"/>
      <c r="T148" s="10"/>
    </row>
    <row r="149" spans="1:20" ht="31.2" x14ac:dyDescent="0.25">
      <c r="A149" s="50">
        <f>IF(G149&lt;&gt;"",1+MAX($A$2:A148),"")</f>
        <v>84</v>
      </c>
      <c r="B149" s="262"/>
      <c r="C149" s="260"/>
      <c r="D149" s="197" t="s">
        <v>563</v>
      </c>
      <c r="E149" s="98" t="s">
        <v>4</v>
      </c>
      <c r="F149" s="63">
        <v>1</v>
      </c>
      <c r="G149" s="62">
        <v>0</v>
      </c>
      <c r="H149" s="63">
        <f t="shared" ref="H149" si="104">(G149*F149)+F149</f>
        <v>1</v>
      </c>
      <c r="I149" s="56">
        <v>0</v>
      </c>
      <c r="J149" s="56">
        <v>0</v>
      </c>
      <c r="K149" s="97">
        <f t="shared" ref="K149" si="105">I149*J149</f>
        <v>0</v>
      </c>
      <c r="L149" s="97">
        <v>0</v>
      </c>
      <c r="M149" s="65">
        <f>+L149+K149</f>
        <v>0</v>
      </c>
      <c r="N149" s="66">
        <f>H149*M149</f>
        <v>0</v>
      </c>
      <c r="O149" s="10"/>
      <c r="P149" s="10"/>
      <c r="Q149" s="10"/>
      <c r="R149" s="10"/>
      <c r="S149" s="10"/>
      <c r="T149" s="10"/>
    </row>
    <row r="150" spans="1:20" ht="15.6" x14ac:dyDescent="0.25">
      <c r="A150" s="50" t="str">
        <f>IF(G150&lt;&gt;"",1+MAX($A$2:A149),"")</f>
        <v/>
      </c>
      <c r="B150" s="262"/>
      <c r="C150" s="260"/>
      <c r="D150" s="82" t="s">
        <v>312</v>
      </c>
      <c r="E150" s="154"/>
      <c r="F150" s="63"/>
      <c r="G150" s="62"/>
      <c r="H150" s="63"/>
      <c r="I150" s="64"/>
      <c r="J150" s="64"/>
      <c r="K150" s="97"/>
      <c r="L150" s="97"/>
      <c r="M150" s="65"/>
      <c r="N150" s="66"/>
      <c r="O150" s="10"/>
      <c r="P150" s="10"/>
      <c r="Q150" s="10"/>
      <c r="R150" s="10"/>
      <c r="S150" s="10"/>
      <c r="T150" s="10"/>
    </row>
    <row r="151" spans="1:20" ht="37.200000000000003" customHeight="1" x14ac:dyDescent="0.25">
      <c r="A151" s="50" t="str">
        <f>IF(G151&lt;&gt;"",1+MAX($A$2:A150),"")</f>
        <v/>
      </c>
      <c r="B151" s="262"/>
      <c r="C151" s="260"/>
      <c r="D151" s="171" t="s">
        <v>348</v>
      </c>
      <c r="E151" s="103"/>
      <c r="F151" s="92"/>
      <c r="G151" s="62"/>
      <c r="H151" s="63"/>
      <c r="I151" s="64"/>
      <c r="J151" s="64"/>
      <c r="K151" s="97"/>
      <c r="L151" s="97"/>
      <c r="M151" s="65"/>
      <c r="N151" s="66"/>
      <c r="O151" s="10"/>
      <c r="P151" s="10"/>
      <c r="Q151" s="10"/>
      <c r="R151" s="10"/>
      <c r="S151" s="10"/>
      <c r="T151" s="10"/>
    </row>
    <row r="152" spans="1:20" ht="15.6" x14ac:dyDescent="0.25">
      <c r="A152" s="50">
        <f>IF(G152&lt;&gt;"",1+MAX($A$2:A151),"")</f>
        <v>85</v>
      </c>
      <c r="B152" s="262"/>
      <c r="C152" s="260"/>
      <c r="D152" s="52" t="s">
        <v>313</v>
      </c>
      <c r="E152" s="98" t="s">
        <v>41</v>
      </c>
      <c r="F152" s="63">
        <v>120</v>
      </c>
      <c r="G152" s="62">
        <v>0.1</v>
      </c>
      <c r="H152" s="63">
        <f t="shared" ref="H152" si="106">(G152*F152)+F152</f>
        <v>132</v>
      </c>
      <c r="I152" s="56">
        <v>0</v>
      </c>
      <c r="J152" s="56">
        <v>0</v>
      </c>
      <c r="K152" s="97">
        <f t="shared" ref="K152" si="107">I152*J152</f>
        <v>0</v>
      </c>
      <c r="L152" s="97">
        <v>0</v>
      </c>
      <c r="M152" s="65">
        <f>+L152+K152</f>
        <v>0</v>
      </c>
      <c r="N152" s="66">
        <f t="shared" ref="N152" si="108">H152*M152</f>
        <v>0</v>
      </c>
      <c r="O152" s="10"/>
      <c r="P152" s="10"/>
      <c r="Q152" s="10"/>
      <c r="R152" s="10"/>
      <c r="S152" s="10"/>
      <c r="T152" s="10"/>
    </row>
    <row r="153" spans="1:20" ht="17.399999999999999" x14ac:dyDescent="0.25">
      <c r="A153" s="50" t="str">
        <f>IF(G153&lt;&gt;"",1+MAX($A$2:A152),"")</f>
        <v/>
      </c>
      <c r="B153" s="262"/>
      <c r="C153" s="260"/>
      <c r="D153" s="173" t="s">
        <v>314</v>
      </c>
      <c r="E153" s="235"/>
      <c r="F153" s="63"/>
      <c r="G153" s="62"/>
      <c r="H153" s="63"/>
      <c r="I153" s="64"/>
      <c r="J153" s="64"/>
      <c r="K153" s="97"/>
      <c r="L153" s="97"/>
      <c r="M153" s="65"/>
      <c r="N153" s="66"/>
      <c r="O153" s="10"/>
      <c r="P153" s="10"/>
      <c r="Q153" s="10"/>
      <c r="R153" s="10"/>
      <c r="S153" s="10"/>
      <c r="T153" s="10"/>
    </row>
    <row r="154" spans="1:20" ht="15.6" x14ac:dyDescent="0.25">
      <c r="A154" s="50" t="str">
        <f>IF(G154&lt;&gt;"",1+MAX($A$2:A153),"")</f>
        <v/>
      </c>
      <c r="B154" s="262"/>
      <c r="C154" s="260"/>
      <c r="D154" s="193" t="s">
        <v>222</v>
      </c>
      <c r="E154" s="101"/>
      <c r="F154" s="92"/>
      <c r="G154" s="62"/>
      <c r="H154" s="63"/>
      <c r="I154" s="64"/>
      <c r="J154" s="64"/>
      <c r="K154" s="97"/>
      <c r="L154" s="97"/>
      <c r="M154" s="65"/>
      <c r="N154" s="66"/>
      <c r="O154" s="10"/>
      <c r="P154" s="10"/>
      <c r="Q154" s="10"/>
      <c r="R154" s="10"/>
      <c r="S154" s="10"/>
      <c r="T154" s="10"/>
    </row>
    <row r="155" spans="1:20" ht="31.2" x14ac:dyDescent="0.25">
      <c r="A155" s="50">
        <f>IF(G155&lt;&gt;"",1+MAX($A$2:A154),"")</f>
        <v>86</v>
      </c>
      <c r="B155" s="262"/>
      <c r="C155" s="260"/>
      <c r="D155" s="197" t="s">
        <v>315</v>
      </c>
      <c r="E155" s="98" t="s">
        <v>4</v>
      </c>
      <c r="F155" s="63">
        <v>1</v>
      </c>
      <c r="G155" s="62">
        <v>0</v>
      </c>
      <c r="H155" s="63">
        <f t="shared" ref="H155" si="109">(G155*F155)+F155</f>
        <v>1</v>
      </c>
      <c r="I155" s="56">
        <v>0</v>
      </c>
      <c r="J155" s="56">
        <v>0</v>
      </c>
      <c r="K155" s="97">
        <f t="shared" ref="K155" si="110">I155*J155</f>
        <v>0</v>
      </c>
      <c r="L155" s="97">
        <v>0</v>
      </c>
      <c r="M155" s="65">
        <f>+L155+K155</f>
        <v>0</v>
      </c>
      <c r="N155" s="66">
        <f>H155*M155</f>
        <v>0</v>
      </c>
      <c r="O155" s="10"/>
      <c r="P155" s="10"/>
      <c r="Q155" s="10"/>
      <c r="R155" s="10"/>
      <c r="S155" s="10"/>
      <c r="T155" s="10"/>
    </row>
    <row r="156" spans="1:20" ht="15.6" x14ac:dyDescent="0.25">
      <c r="A156" s="50" t="str">
        <f>IF(G156&lt;&gt;"",1+MAX($A$2:A155),"")</f>
        <v/>
      </c>
      <c r="B156" s="262"/>
      <c r="C156" s="260"/>
      <c r="D156" s="82" t="s">
        <v>62</v>
      </c>
      <c r="E156" s="82"/>
      <c r="F156" s="63"/>
      <c r="G156" s="62"/>
      <c r="H156" s="63"/>
      <c r="I156" s="64"/>
      <c r="J156" s="64"/>
      <c r="K156" s="97"/>
      <c r="L156" s="97"/>
      <c r="M156" s="65"/>
      <c r="N156" s="66"/>
      <c r="O156" s="10"/>
      <c r="P156" s="10"/>
      <c r="Q156" s="10"/>
      <c r="R156" s="10"/>
      <c r="S156" s="10"/>
      <c r="T156" s="10"/>
    </row>
    <row r="157" spans="1:20" ht="39" customHeight="1" x14ac:dyDescent="0.25">
      <c r="A157" s="50" t="str">
        <f>IF(G157&lt;&gt;"",1+MAX($A$2:A156),"")</f>
        <v/>
      </c>
      <c r="B157" s="262"/>
      <c r="C157" s="260"/>
      <c r="D157" s="171" t="s">
        <v>305</v>
      </c>
      <c r="E157" s="96"/>
      <c r="F157" s="92"/>
      <c r="G157" s="62"/>
      <c r="H157" s="63"/>
      <c r="I157" s="64"/>
      <c r="J157" s="64"/>
      <c r="K157" s="97"/>
      <c r="L157" s="97"/>
      <c r="M157" s="65"/>
      <c r="N157" s="66"/>
      <c r="O157" s="10"/>
      <c r="P157" s="10"/>
      <c r="Q157" s="10"/>
      <c r="R157" s="10"/>
      <c r="S157" s="10"/>
      <c r="T157" s="10"/>
    </row>
    <row r="158" spans="1:20" ht="15.6" x14ac:dyDescent="0.25">
      <c r="A158" s="50">
        <f>IF(G158&lt;&gt;"",1+MAX($A$2:A157),"")</f>
        <v>87</v>
      </c>
      <c r="B158" s="262"/>
      <c r="C158" s="260"/>
      <c r="D158" s="52" t="s">
        <v>310</v>
      </c>
      <c r="E158" s="99" t="s">
        <v>41</v>
      </c>
      <c r="F158" s="63">
        <v>18</v>
      </c>
      <c r="G158" s="62">
        <v>0.1</v>
      </c>
      <c r="H158" s="63">
        <f>(G158*F158)+F158</f>
        <v>19.8</v>
      </c>
      <c r="I158" s="56">
        <v>0</v>
      </c>
      <c r="J158" s="56">
        <v>0</v>
      </c>
      <c r="K158" s="97">
        <f>I158*J158</f>
        <v>0</v>
      </c>
      <c r="L158" s="97">
        <v>0</v>
      </c>
      <c r="M158" s="65">
        <f>+L158+K158</f>
        <v>0</v>
      </c>
      <c r="N158" s="66">
        <f>H158*M158</f>
        <v>0</v>
      </c>
      <c r="O158" s="10"/>
      <c r="P158" s="10"/>
      <c r="Q158" s="10"/>
      <c r="R158" s="10"/>
      <c r="S158" s="10"/>
      <c r="T158" s="10"/>
    </row>
    <row r="159" spans="1:20" ht="15.6" x14ac:dyDescent="0.25">
      <c r="A159" s="50">
        <f>IF(G159&lt;&gt;"",1+MAX($A$2:A158),"")</f>
        <v>88</v>
      </c>
      <c r="B159" s="262"/>
      <c r="C159" s="260"/>
      <c r="D159" s="52" t="s">
        <v>307</v>
      </c>
      <c r="E159" s="99" t="s">
        <v>41</v>
      </c>
      <c r="F159" s="63">
        <v>55</v>
      </c>
      <c r="G159" s="62">
        <v>0.1</v>
      </c>
      <c r="H159" s="63">
        <f>(G159*F159)+F159</f>
        <v>60.5</v>
      </c>
      <c r="I159" s="56">
        <v>0</v>
      </c>
      <c r="J159" s="56">
        <v>0</v>
      </c>
      <c r="K159" s="97">
        <f>I159*J159</f>
        <v>0</v>
      </c>
      <c r="L159" s="97">
        <v>0</v>
      </c>
      <c r="M159" s="65">
        <f>+L159+K159</f>
        <v>0</v>
      </c>
      <c r="N159" s="66">
        <f>H159*M159</f>
        <v>0</v>
      </c>
      <c r="O159" s="10"/>
      <c r="P159" s="10"/>
      <c r="Q159" s="10"/>
      <c r="R159" s="10"/>
      <c r="S159" s="10"/>
      <c r="T159" s="10"/>
    </row>
    <row r="160" spans="1:20" ht="15.6" x14ac:dyDescent="0.25">
      <c r="A160" s="50">
        <f>IF(G160&lt;&gt;"",1+MAX($A$2:A159),"")</f>
        <v>89</v>
      </c>
      <c r="B160" s="262"/>
      <c r="C160" s="260"/>
      <c r="D160" s="52" t="s">
        <v>308</v>
      </c>
      <c r="E160" s="99" t="s">
        <v>41</v>
      </c>
      <c r="F160" s="63">
        <v>152</v>
      </c>
      <c r="G160" s="62">
        <v>0.1</v>
      </c>
      <c r="H160" s="63">
        <f>(G160*F160)+F160</f>
        <v>167.2</v>
      </c>
      <c r="I160" s="56">
        <v>0</v>
      </c>
      <c r="J160" s="56">
        <v>0</v>
      </c>
      <c r="K160" s="97">
        <f>I160*J160</f>
        <v>0</v>
      </c>
      <c r="L160" s="97">
        <v>0</v>
      </c>
      <c r="M160" s="65">
        <f>+L160+K160</f>
        <v>0</v>
      </c>
      <c r="N160" s="66">
        <f>H160*M160</f>
        <v>0</v>
      </c>
      <c r="O160" s="10"/>
      <c r="P160" s="10"/>
      <c r="Q160" s="10"/>
      <c r="R160" s="10"/>
      <c r="S160" s="10"/>
      <c r="T160" s="10"/>
    </row>
    <row r="161" spans="1:20" ht="15.6" x14ac:dyDescent="0.25">
      <c r="A161" s="50">
        <f>IF(G161&lt;&gt;"",1+MAX($A$2:A160),"")</f>
        <v>90</v>
      </c>
      <c r="B161" s="262"/>
      <c r="C161" s="260"/>
      <c r="D161" s="52" t="s">
        <v>309</v>
      </c>
      <c r="E161" s="99" t="s">
        <v>41</v>
      </c>
      <c r="F161" s="63">
        <v>30</v>
      </c>
      <c r="G161" s="62">
        <v>0.1</v>
      </c>
      <c r="H161" s="63">
        <f>(G161*F161)+F161</f>
        <v>33</v>
      </c>
      <c r="I161" s="56">
        <v>0</v>
      </c>
      <c r="J161" s="56">
        <v>0</v>
      </c>
      <c r="K161" s="97">
        <f>I161*J161</f>
        <v>0</v>
      </c>
      <c r="L161" s="97">
        <v>0</v>
      </c>
      <c r="M161" s="65">
        <f t="shared" ref="M161" si="111">+L161+K161</f>
        <v>0</v>
      </c>
      <c r="N161" s="66">
        <f>H161*M161</f>
        <v>0</v>
      </c>
      <c r="O161" s="10"/>
      <c r="P161" s="10"/>
      <c r="Q161" s="10"/>
      <c r="R161" s="10"/>
      <c r="S161" s="10"/>
      <c r="T161" s="10"/>
    </row>
    <row r="162" spans="1:20" ht="15.6" x14ac:dyDescent="0.25">
      <c r="A162" s="50">
        <f>IF(G162&lt;&gt;"",1+MAX($A$2:A161),"")</f>
        <v>91</v>
      </c>
      <c r="B162" s="262"/>
      <c r="C162" s="260"/>
      <c r="D162" s="52" t="s">
        <v>306</v>
      </c>
      <c r="E162" s="98" t="s">
        <v>41</v>
      </c>
      <c r="F162" s="63">
        <v>91</v>
      </c>
      <c r="G162" s="62">
        <v>0.1</v>
      </c>
      <c r="H162" s="63">
        <f t="shared" ref="H162" si="112">(G162*F162)+F162</f>
        <v>100.1</v>
      </c>
      <c r="I162" s="56">
        <v>0</v>
      </c>
      <c r="J162" s="56">
        <v>0</v>
      </c>
      <c r="K162" s="97">
        <f t="shared" ref="K162" si="113">I162*J162</f>
        <v>0</v>
      </c>
      <c r="L162" s="97">
        <v>0</v>
      </c>
      <c r="M162" s="65">
        <f>+L162+K162</f>
        <v>0</v>
      </c>
      <c r="N162" s="66">
        <f t="shared" ref="N162" si="114">H162*M162</f>
        <v>0</v>
      </c>
      <c r="O162" s="10"/>
      <c r="P162" s="10"/>
      <c r="Q162" s="10"/>
      <c r="R162" s="10"/>
      <c r="S162" s="10"/>
      <c r="T162" s="10"/>
    </row>
    <row r="163" spans="1:20" ht="17.399999999999999" x14ac:dyDescent="0.25">
      <c r="A163" s="50" t="str">
        <f>IF(G163&lt;&gt;"",1+MAX($A$2:A162),"")</f>
        <v/>
      </c>
      <c r="B163" s="262"/>
      <c r="C163" s="260"/>
      <c r="D163" s="173" t="s">
        <v>61</v>
      </c>
      <c r="E163" s="235"/>
      <c r="F163" s="63"/>
      <c r="G163" s="62"/>
      <c r="H163" s="63"/>
      <c r="I163" s="64"/>
      <c r="J163" s="64"/>
      <c r="K163" s="97"/>
      <c r="L163" s="97"/>
      <c r="M163" s="65"/>
      <c r="N163" s="66"/>
      <c r="O163" s="10"/>
      <c r="P163" s="10"/>
      <c r="Q163" s="10"/>
      <c r="R163" s="10"/>
      <c r="S163" s="10"/>
      <c r="T163" s="10"/>
    </row>
    <row r="164" spans="1:20" ht="15.6" x14ac:dyDescent="0.25">
      <c r="A164" s="50" t="str">
        <f>IF(G164&lt;&gt;"",1+MAX($A$2:A163),"")</f>
        <v/>
      </c>
      <c r="B164" s="262"/>
      <c r="C164" s="260"/>
      <c r="D164" s="193" t="s">
        <v>222</v>
      </c>
      <c r="E164" s="101"/>
      <c r="F164" s="92"/>
      <c r="G164" s="62"/>
      <c r="H164" s="63"/>
      <c r="I164" s="64"/>
      <c r="J164" s="64"/>
      <c r="K164" s="97"/>
      <c r="L164" s="97"/>
      <c r="M164" s="65"/>
      <c r="N164" s="66"/>
      <c r="O164" s="10"/>
      <c r="P164" s="10"/>
      <c r="Q164" s="10"/>
      <c r="R164" s="10"/>
      <c r="S164" s="10"/>
      <c r="T164" s="10"/>
    </row>
    <row r="165" spans="1:20" ht="31.2" x14ac:dyDescent="0.25">
      <c r="A165" s="50">
        <f>IF(G165&lt;&gt;"",1+MAX($A$2:A164),"")</f>
        <v>92</v>
      </c>
      <c r="B165" s="262"/>
      <c r="C165" s="260"/>
      <c r="D165" s="197" t="s">
        <v>311</v>
      </c>
      <c r="E165" s="98" t="s">
        <v>4</v>
      </c>
      <c r="F165" s="63">
        <v>1</v>
      </c>
      <c r="G165" s="62">
        <v>0</v>
      </c>
      <c r="H165" s="63">
        <f t="shared" ref="H165" si="115">(G165*F165)+F165</f>
        <v>1</v>
      </c>
      <c r="I165" s="56">
        <v>0</v>
      </c>
      <c r="J165" s="56">
        <v>0</v>
      </c>
      <c r="K165" s="97">
        <f t="shared" ref="K165" si="116">I165*J165</f>
        <v>0</v>
      </c>
      <c r="L165" s="97">
        <v>0</v>
      </c>
      <c r="M165" s="65">
        <f>+L165+K165</f>
        <v>0</v>
      </c>
      <c r="N165" s="66">
        <f>H165*M165</f>
        <v>0</v>
      </c>
      <c r="O165" s="10"/>
      <c r="P165" s="10"/>
      <c r="Q165" s="10"/>
      <c r="R165" s="10"/>
      <c r="S165" s="10"/>
      <c r="T165" s="10"/>
    </row>
    <row r="166" spans="1:20" ht="18" customHeight="1" x14ac:dyDescent="0.25">
      <c r="A166" s="50" t="str">
        <f>IF(G166&lt;&gt;"",1+MAX($A$2:A165),"")</f>
        <v/>
      </c>
      <c r="B166" s="262"/>
      <c r="C166" s="260"/>
      <c r="D166" s="82" t="s">
        <v>63</v>
      </c>
      <c r="E166" s="154"/>
      <c r="F166" s="92"/>
      <c r="G166" s="62"/>
      <c r="H166" s="63"/>
      <c r="I166" s="64"/>
      <c r="J166" s="64"/>
      <c r="K166" s="97"/>
      <c r="L166" s="97"/>
      <c r="M166" s="65"/>
      <c r="N166" s="66"/>
      <c r="O166" s="10"/>
      <c r="P166" s="10"/>
      <c r="Q166" s="10"/>
      <c r="R166" s="10"/>
      <c r="S166" s="10"/>
      <c r="T166" s="10"/>
    </row>
    <row r="167" spans="1:20" ht="140.4" x14ac:dyDescent="0.25">
      <c r="A167" s="50">
        <f>IF(G167&lt;&gt;"",1+MAX($A$2:A166),"")</f>
        <v>93</v>
      </c>
      <c r="B167" s="262"/>
      <c r="C167" s="260"/>
      <c r="D167" s="197" t="s">
        <v>567</v>
      </c>
      <c r="E167" s="98" t="s">
        <v>34</v>
      </c>
      <c r="F167" s="63">
        <v>5</v>
      </c>
      <c r="G167" s="62">
        <v>0</v>
      </c>
      <c r="H167" s="63">
        <f t="shared" ref="H167" si="117">(G167*F167)+F167</f>
        <v>5</v>
      </c>
      <c r="I167" s="56">
        <v>0</v>
      </c>
      <c r="J167" s="56">
        <v>0</v>
      </c>
      <c r="K167" s="97">
        <f t="shared" ref="K167" si="118">I167*J167</f>
        <v>0</v>
      </c>
      <c r="L167" s="97">
        <v>0</v>
      </c>
      <c r="M167" s="65">
        <f t="shared" ref="M167" si="119">+L167+K167</f>
        <v>0</v>
      </c>
      <c r="N167" s="66">
        <f t="shared" ref="N167" si="120">H167*M167</f>
        <v>0</v>
      </c>
      <c r="O167" s="10"/>
      <c r="P167" s="10"/>
      <c r="Q167" s="10"/>
      <c r="R167" s="10"/>
      <c r="S167" s="10"/>
      <c r="T167" s="10"/>
    </row>
    <row r="168" spans="1:20" ht="109.2" x14ac:dyDescent="0.25">
      <c r="A168" s="50">
        <f>IF(G168&lt;&gt;"",1+MAX($A$2:A167),"")</f>
        <v>94</v>
      </c>
      <c r="B168" s="262"/>
      <c r="C168" s="260"/>
      <c r="D168" s="197" t="s">
        <v>568</v>
      </c>
      <c r="E168" s="99" t="s">
        <v>34</v>
      </c>
      <c r="F168" s="63">
        <v>66</v>
      </c>
      <c r="G168" s="62">
        <v>0</v>
      </c>
      <c r="H168" s="63">
        <f t="shared" ref="H168:H185" si="121">(G168*F168)+F168</f>
        <v>66</v>
      </c>
      <c r="I168" s="56">
        <v>0</v>
      </c>
      <c r="J168" s="56">
        <v>0</v>
      </c>
      <c r="K168" s="97">
        <f t="shared" ref="K168:K185" si="122">I168*J168</f>
        <v>0</v>
      </c>
      <c r="L168" s="97">
        <v>0</v>
      </c>
      <c r="M168" s="65">
        <f t="shared" ref="M168:M185" si="123">+L168+K168</f>
        <v>0</v>
      </c>
      <c r="N168" s="66">
        <f t="shared" ref="N168:N185" si="124">H168*M168</f>
        <v>0</v>
      </c>
      <c r="O168" s="10"/>
      <c r="P168" s="10"/>
      <c r="Q168" s="10"/>
      <c r="R168" s="10"/>
      <c r="S168" s="10"/>
      <c r="T168" s="10"/>
    </row>
    <row r="169" spans="1:20" ht="93.6" x14ac:dyDescent="0.25">
      <c r="A169" s="50">
        <f>IF(G169&lt;&gt;"",1+MAX($A$2:A168),"")</f>
        <v>95</v>
      </c>
      <c r="B169" s="262"/>
      <c r="C169" s="260"/>
      <c r="D169" s="197" t="s">
        <v>569</v>
      </c>
      <c r="E169" s="99" t="s">
        <v>34</v>
      </c>
      <c r="F169" s="63">
        <v>4</v>
      </c>
      <c r="G169" s="62">
        <v>0</v>
      </c>
      <c r="H169" s="63">
        <f t="shared" si="121"/>
        <v>4</v>
      </c>
      <c r="I169" s="56">
        <v>0</v>
      </c>
      <c r="J169" s="56">
        <v>0</v>
      </c>
      <c r="K169" s="97">
        <f t="shared" si="122"/>
        <v>0</v>
      </c>
      <c r="L169" s="97">
        <v>0</v>
      </c>
      <c r="M169" s="65">
        <f t="shared" si="123"/>
        <v>0</v>
      </c>
      <c r="N169" s="66">
        <f t="shared" si="124"/>
        <v>0</v>
      </c>
      <c r="O169" s="10"/>
      <c r="P169" s="10"/>
      <c r="Q169" s="10"/>
      <c r="R169" s="10"/>
      <c r="S169" s="10"/>
      <c r="T169" s="10"/>
    </row>
    <row r="170" spans="1:20" ht="93.6" x14ac:dyDescent="0.25">
      <c r="A170" s="50">
        <f>IF(G170&lt;&gt;"",1+MAX($A$2:A169),"")</f>
        <v>96</v>
      </c>
      <c r="B170" s="262"/>
      <c r="C170" s="260"/>
      <c r="D170" s="197" t="s">
        <v>570</v>
      </c>
      <c r="E170" s="99" t="s">
        <v>34</v>
      </c>
      <c r="F170" s="63">
        <v>5</v>
      </c>
      <c r="G170" s="62">
        <v>0</v>
      </c>
      <c r="H170" s="63">
        <f t="shared" si="121"/>
        <v>5</v>
      </c>
      <c r="I170" s="56">
        <v>0</v>
      </c>
      <c r="J170" s="56">
        <v>0</v>
      </c>
      <c r="K170" s="97">
        <f t="shared" si="122"/>
        <v>0</v>
      </c>
      <c r="L170" s="97">
        <v>0</v>
      </c>
      <c r="M170" s="65">
        <f t="shared" si="123"/>
        <v>0</v>
      </c>
      <c r="N170" s="66">
        <f t="shared" si="124"/>
        <v>0</v>
      </c>
      <c r="O170" s="10"/>
      <c r="P170" s="10"/>
      <c r="Q170" s="10"/>
      <c r="R170" s="10"/>
      <c r="S170" s="10"/>
      <c r="T170" s="10"/>
    </row>
    <row r="171" spans="1:20" ht="109.2" x14ac:dyDescent="0.25">
      <c r="A171" s="50">
        <f>IF(G171&lt;&gt;"",1+MAX($A$2:A170),"")</f>
        <v>97</v>
      </c>
      <c r="B171" s="262"/>
      <c r="C171" s="260"/>
      <c r="D171" s="197" t="s">
        <v>571</v>
      </c>
      <c r="E171" s="99" t="s">
        <v>34</v>
      </c>
      <c r="F171" s="63">
        <v>70</v>
      </c>
      <c r="G171" s="62">
        <v>0</v>
      </c>
      <c r="H171" s="63">
        <f t="shared" si="121"/>
        <v>70</v>
      </c>
      <c r="I171" s="56">
        <v>0</v>
      </c>
      <c r="J171" s="56">
        <v>0</v>
      </c>
      <c r="K171" s="97">
        <f t="shared" si="122"/>
        <v>0</v>
      </c>
      <c r="L171" s="97">
        <v>0</v>
      </c>
      <c r="M171" s="65">
        <f t="shared" si="123"/>
        <v>0</v>
      </c>
      <c r="N171" s="66">
        <f t="shared" si="124"/>
        <v>0</v>
      </c>
      <c r="O171" s="10"/>
      <c r="P171" s="10"/>
      <c r="Q171" s="10"/>
      <c r="R171" s="10"/>
      <c r="S171" s="10"/>
      <c r="T171" s="10"/>
    </row>
    <row r="172" spans="1:20" ht="93.6" x14ac:dyDescent="0.25">
      <c r="A172" s="50">
        <f>IF(G172&lt;&gt;"",1+MAX($A$2:A171),"")</f>
        <v>98</v>
      </c>
      <c r="B172" s="262"/>
      <c r="C172" s="260"/>
      <c r="D172" s="197" t="s">
        <v>599</v>
      </c>
      <c r="E172" s="99" t="s">
        <v>34</v>
      </c>
      <c r="F172" s="63">
        <v>65</v>
      </c>
      <c r="G172" s="62">
        <v>0</v>
      </c>
      <c r="H172" s="63">
        <f t="shared" si="121"/>
        <v>65</v>
      </c>
      <c r="I172" s="56">
        <v>0</v>
      </c>
      <c r="J172" s="56">
        <v>0</v>
      </c>
      <c r="K172" s="97">
        <f t="shared" si="122"/>
        <v>0</v>
      </c>
      <c r="L172" s="97">
        <v>0</v>
      </c>
      <c r="M172" s="65">
        <f t="shared" si="123"/>
        <v>0</v>
      </c>
      <c r="N172" s="66">
        <f t="shared" si="124"/>
        <v>0</v>
      </c>
      <c r="O172" s="10"/>
      <c r="P172" s="10"/>
      <c r="Q172" s="10"/>
      <c r="R172" s="10"/>
      <c r="S172" s="10"/>
      <c r="T172" s="10"/>
    </row>
    <row r="173" spans="1:20" ht="124.8" x14ac:dyDescent="0.25">
      <c r="A173" s="50">
        <f>IF(G173&lt;&gt;"",1+MAX($A$2:A172),"")</f>
        <v>99</v>
      </c>
      <c r="B173" s="262"/>
      <c r="C173" s="260"/>
      <c r="D173" s="197" t="s">
        <v>572</v>
      </c>
      <c r="E173" s="99" t="s">
        <v>34</v>
      </c>
      <c r="F173" s="63">
        <v>70</v>
      </c>
      <c r="G173" s="62">
        <v>0</v>
      </c>
      <c r="H173" s="63">
        <f t="shared" si="121"/>
        <v>70</v>
      </c>
      <c r="I173" s="56">
        <v>0</v>
      </c>
      <c r="J173" s="56">
        <v>0</v>
      </c>
      <c r="K173" s="97">
        <f t="shared" si="122"/>
        <v>0</v>
      </c>
      <c r="L173" s="97">
        <v>0</v>
      </c>
      <c r="M173" s="65">
        <f t="shared" si="123"/>
        <v>0</v>
      </c>
      <c r="N173" s="66">
        <f t="shared" si="124"/>
        <v>0</v>
      </c>
      <c r="O173" s="10"/>
      <c r="P173" s="10"/>
      <c r="Q173" s="10"/>
      <c r="R173" s="10"/>
      <c r="S173" s="10"/>
      <c r="T173" s="10"/>
    </row>
    <row r="174" spans="1:20" ht="78" x14ac:dyDescent="0.25">
      <c r="A174" s="50">
        <f>IF(G174&lt;&gt;"",1+MAX($A$2:A173),"")</f>
        <v>100</v>
      </c>
      <c r="B174" s="262"/>
      <c r="C174" s="260"/>
      <c r="D174" s="197" t="s">
        <v>600</v>
      </c>
      <c r="E174" s="99" t="s">
        <v>34</v>
      </c>
      <c r="F174" s="63">
        <v>32</v>
      </c>
      <c r="G174" s="62">
        <v>0</v>
      </c>
      <c r="H174" s="63">
        <f t="shared" si="121"/>
        <v>32</v>
      </c>
      <c r="I174" s="56">
        <v>0</v>
      </c>
      <c r="J174" s="56">
        <v>0</v>
      </c>
      <c r="K174" s="97">
        <f t="shared" si="122"/>
        <v>0</v>
      </c>
      <c r="L174" s="97">
        <v>0</v>
      </c>
      <c r="M174" s="65">
        <f t="shared" si="123"/>
        <v>0</v>
      </c>
      <c r="N174" s="66">
        <f t="shared" si="124"/>
        <v>0</v>
      </c>
      <c r="O174" s="10"/>
      <c r="P174" s="10"/>
      <c r="Q174" s="10"/>
      <c r="R174" s="10"/>
      <c r="S174" s="10"/>
      <c r="T174" s="10"/>
    </row>
    <row r="175" spans="1:20" ht="109.2" x14ac:dyDescent="0.25">
      <c r="A175" s="50">
        <f>IF(G175&lt;&gt;"",1+MAX($A$2:A174),"")</f>
        <v>101</v>
      </c>
      <c r="B175" s="262"/>
      <c r="C175" s="260"/>
      <c r="D175" s="197" t="s">
        <v>601</v>
      </c>
      <c r="E175" s="99" t="s">
        <v>34</v>
      </c>
      <c r="F175" s="63">
        <v>5</v>
      </c>
      <c r="G175" s="62">
        <v>0</v>
      </c>
      <c r="H175" s="63">
        <f t="shared" si="121"/>
        <v>5</v>
      </c>
      <c r="I175" s="56">
        <v>0</v>
      </c>
      <c r="J175" s="56">
        <v>0</v>
      </c>
      <c r="K175" s="97">
        <f t="shared" si="122"/>
        <v>0</v>
      </c>
      <c r="L175" s="97">
        <v>0</v>
      </c>
      <c r="M175" s="65">
        <f t="shared" si="123"/>
        <v>0</v>
      </c>
      <c r="N175" s="66">
        <f t="shared" si="124"/>
        <v>0</v>
      </c>
      <c r="O175" s="10"/>
      <c r="P175" s="10"/>
      <c r="Q175" s="10"/>
      <c r="R175" s="10"/>
      <c r="S175" s="10"/>
      <c r="T175" s="10"/>
    </row>
    <row r="176" spans="1:20" ht="109.2" x14ac:dyDescent="0.25">
      <c r="A176" s="50">
        <f>IF(G176&lt;&gt;"",1+MAX($A$2:A175),"")</f>
        <v>102</v>
      </c>
      <c r="B176" s="262"/>
      <c r="C176" s="260"/>
      <c r="D176" s="197" t="s">
        <v>602</v>
      </c>
      <c r="E176" s="99" t="s">
        <v>34</v>
      </c>
      <c r="F176" s="63">
        <v>1</v>
      </c>
      <c r="G176" s="62">
        <v>0</v>
      </c>
      <c r="H176" s="63">
        <f t="shared" si="121"/>
        <v>1</v>
      </c>
      <c r="I176" s="56">
        <v>0</v>
      </c>
      <c r="J176" s="56">
        <v>0</v>
      </c>
      <c r="K176" s="97">
        <f t="shared" si="122"/>
        <v>0</v>
      </c>
      <c r="L176" s="97">
        <v>0</v>
      </c>
      <c r="M176" s="65">
        <f t="shared" si="123"/>
        <v>0</v>
      </c>
      <c r="N176" s="66">
        <f t="shared" si="124"/>
        <v>0</v>
      </c>
      <c r="O176" s="10"/>
      <c r="P176" s="10"/>
      <c r="Q176" s="10"/>
      <c r="R176" s="10"/>
      <c r="S176" s="10"/>
      <c r="T176" s="10"/>
    </row>
    <row r="177" spans="1:20" ht="93.6" x14ac:dyDescent="0.25">
      <c r="A177" s="50">
        <f>IF(G177&lt;&gt;"",1+MAX($A$2:A176),"")</f>
        <v>103</v>
      </c>
      <c r="B177" s="262"/>
      <c r="C177" s="260"/>
      <c r="D177" s="197" t="s">
        <v>574</v>
      </c>
      <c r="E177" s="99" t="s">
        <v>34</v>
      </c>
      <c r="F177" s="63">
        <v>1</v>
      </c>
      <c r="G177" s="62">
        <v>0</v>
      </c>
      <c r="H177" s="63">
        <f t="shared" si="121"/>
        <v>1</v>
      </c>
      <c r="I177" s="56">
        <v>0</v>
      </c>
      <c r="J177" s="56">
        <v>0</v>
      </c>
      <c r="K177" s="97">
        <f t="shared" si="122"/>
        <v>0</v>
      </c>
      <c r="L177" s="97">
        <v>0</v>
      </c>
      <c r="M177" s="65">
        <f t="shared" si="123"/>
        <v>0</v>
      </c>
      <c r="N177" s="66">
        <f t="shared" si="124"/>
        <v>0</v>
      </c>
      <c r="O177" s="10"/>
      <c r="P177" s="10"/>
      <c r="Q177" s="10"/>
      <c r="R177" s="10"/>
      <c r="S177" s="10"/>
      <c r="T177" s="10"/>
    </row>
    <row r="178" spans="1:20" ht="46.8" x14ac:dyDescent="0.25">
      <c r="A178" s="50">
        <f>IF(G178&lt;&gt;"",1+MAX($A$2:A177),"")</f>
        <v>104</v>
      </c>
      <c r="B178" s="262"/>
      <c r="C178" s="260"/>
      <c r="D178" s="197" t="s">
        <v>575</v>
      </c>
      <c r="E178" s="99" t="s">
        <v>34</v>
      </c>
      <c r="F178" s="63">
        <v>1</v>
      </c>
      <c r="G178" s="62">
        <v>0</v>
      </c>
      <c r="H178" s="63">
        <f t="shared" si="121"/>
        <v>1</v>
      </c>
      <c r="I178" s="56">
        <v>0</v>
      </c>
      <c r="J178" s="56">
        <v>0</v>
      </c>
      <c r="K178" s="97">
        <f t="shared" si="122"/>
        <v>0</v>
      </c>
      <c r="L178" s="97">
        <v>0</v>
      </c>
      <c r="M178" s="65">
        <f t="shared" si="123"/>
        <v>0</v>
      </c>
      <c r="N178" s="66">
        <f t="shared" si="124"/>
        <v>0</v>
      </c>
      <c r="O178" s="10"/>
      <c r="P178" s="10"/>
      <c r="Q178" s="10"/>
      <c r="R178" s="10"/>
      <c r="S178" s="10"/>
      <c r="T178" s="10"/>
    </row>
    <row r="179" spans="1:20" ht="93.6" x14ac:dyDescent="0.25">
      <c r="A179" s="50">
        <f>IF(G179&lt;&gt;"",1+MAX($A$2:A178),"")</f>
        <v>105</v>
      </c>
      <c r="B179" s="262"/>
      <c r="C179" s="260"/>
      <c r="D179" s="197" t="s">
        <v>576</v>
      </c>
      <c r="E179" s="99" t="s">
        <v>34</v>
      </c>
      <c r="F179" s="63">
        <v>5</v>
      </c>
      <c r="G179" s="62">
        <v>0</v>
      </c>
      <c r="H179" s="63">
        <f t="shared" si="121"/>
        <v>5</v>
      </c>
      <c r="I179" s="56">
        <v>0</v>
      </c>
      <c r="J179" s="56">
        <v>0</v>
      </c>
      <c r="K179" s="97">
        <f t="shared" si="122"/>
        <v>0</v>
      </c>
      <c r="L179" s="97">
        <v>0</v>
      </c>
      <c r="M179" s="65">
        <f t="shared" si="123"/>
        <v>0</v>
      </c>
      <c r="N179" s="66">
        <f t="shared" si="124"/>
        <v>0</v>
      </c>
      <c r="O179" s="10"/>
      <c r="P179" s="10"/>
      <c r="Q179" s="10"/>
      <c r="R179" s="10"/>
      <c r="S179" s="10"/>
      <c r="T179" s="10"/>
    </row>
    <row r="180" spans="1:20" ht="109.2" x14ac:dyDescent="0.25">
      <c r="A180" s="50">
        <f>IF(G180&lt;&gt;"",1+MAX($A$2:A179),"")</f>
        <v>106</v>
      </c>
      <c r="B180" s="262"/>
      <c r="C180" s="260"/>
      <c r="D180" s="197" t="s">
        <v>603</v>
      </c>
      <c r="E180" s="99" t="s">
        <v>34</v>
      </c>
      <c r="F180" s="63">
        <v>1</v>
      </c>
      <c r="G180" s="62">
        <v>0</v>
      </c>
      <c r="H180" s="63">
        <f t="shared" si="121"/>
        <v>1</v>
      </c>
      <c r="I180" s="56">
        <v>0</v>
      </c>
      <c r="J180" s="56">
        <v>0</v>
      </c>
      <c r="K180" s="97">
        <f t="shared" si="122"/>
        <v>0</v>
      </c>
      <c r="L180" s="97">
        <v>0</v>
      </c>
      <c r="M180" s="65">
        <f t="shared" si="123"/>
        <v>0</v>
      </c>
      <c r="N180" s="66">
        <f t="shared" si="124"/>
        <v>0</v>
      </c>
      <c r="O180" s="10"/>
      <c r="P180" s="10"/>
      <c r="Q180" s="10"/>
      <c r="R180" s="10"/>
      <c r="S180" s="10"/>
      <c r="T180" s="10"/>
    </row>
    <row r="181" spans="1:20" ht="124.8" x14ac:dyDescent="0.25">
      <c r="A181" s="50">
        <f>IF(G181&lt;&gt;"",1+MAX($A$2:A180),"")</f>
        <v>107</v>
      </c>
      <c r="B181" s="262"/>
      <c r="C181" s="260"/>
      <c r="D181" s="197" t="s">
        <v>604</v>
      </c>
      <c r="E181" s="99" t="s">
        <v>34</v>
      </c>
      <c r="F181" s="63">
        <v>1</v>
      </c>
      <c r="G181" s="62">
        <v>0</v>
      </c>
      <c r="H181" s="63">
        <f t="shared" si="121"/>
        <v>1</v>
      </c>
      <c r="I181" s="56">
        <v>0</v>
      </c>
      <c r="J181" s="56">
        <v>0</v>
      </c>
      <c r="K181" s="97">
        <f t="shared" si="122"/>
        <v>0</v>
      </c>
      <c r="L181" s="97">
        <v>0</v>
      </c>
      <c r="M181" s="65">
        <f t="shared" si="123"/>
        <v>0</v>
      </c>
      <c r="N181" s="66">
        <f t="shared" si="124"/>
        <v>0</v>
      </c>
      <c r="O181" s="10"/>
      <c r="P181" s="10"/>
      <c r="Q181" s="10"/>
      <c r="R181" s="10"/>
      <c r="S181" s="10"/>
      <c r="T181" s="10"/>
    </row>
    <row r="182" spans="1:20" ht="46.8" x14ac:dyDescent="0.25">
      <c r="A182" s="50">
        <f>IF(G182&lt;&gt;"",1+MAX($A$2:A181),"")</f>
        <v>108</v>
      </c>
      <c r="B182" s="262"/>
      <c r="C182" s="260"/>
      <c r="D182" s="197" t="s">
        <v>573</v>
      </c>
      <c r="E182" s="99" t="s">
        <v>34</v>
      </c>
      <c r="F182" s="63">
        <v>3</v>
      </c>
      <c r="G182" s="62">
        <v>0</v>
      </c>
      <c r="H182" s="63">
        <f t="shared" si="121"/>
        <v>3</v>
      </c>
      <c r="I182" s="56">
        <v>0</v>
      </c>
      <c r="J182" s="56">
        <v>0</v>
      </c>
      <c r="K182" s="97">
        <f t="shared" si="122"/>
        <v>0</v>
      </c>
      <c r="L182" s="97">
        <v>0</v>
      </c>
      <c r="M182" s="65">
        <f t="shared" si="123"/>
        <v>0</v>
      </c>
      <c r="N182" s="66">
        <f t="shared" si="124"/>
        <v>0</v>
      </c>
      <c r="O182" s="10"/>
      <c r="P182" s="10"/>
      <c r="Q182" s="10"/>
      <c r="R182" s="10"/>
      <c r="S182" s="10"/>
      <c r="T182" s="10"/>
    </row>
    <row r="183" spans="1:20" ht="62.4" x14ac:dyDescent="0.25">
      <c r="A183" s="50">
        <f>IF(G183&lt;&gt;"",1+MAX($A$2:A182),"")</f>
        <v>109</v>
      </c>
      <c r="B183" s="262"/>
      <c r="C183" s="260"/>
      <c r="D183" s="197" t="s">
        <v>605</v>
      </c>
      <c r="E183" s="99" t="s">
        <v>34</v>
      </c>
      <c r="F183" s="63">
        <v>4</v>
      </c>
      <c r="G183" s="62">
        <v>0</v>
      </c>
      <c r="H183" s="63">
        <f t="shared" si="121"/>
        <v>4</v>
      </c>
      <c r="I183" s="56">
        <v>0</v>
      </c>
      <c r="J183" s="56">
        <v>0</v>
      </c>
      <c r="K183" s="97">
        <f t="shared" si="122"/>
        <v>0</v>
      </c>
      <c r="L183" s="97">
        <v>0</v>
      </c>
      <c r="M183" s="65">
        <f t="shared" si="123"/>
        <v>0</v>
      </c>
      <c r="N183" s="66">
        <f t="shared" si="124"/>
        <v>0</v>
      </c>
      <c r="O183" s="10"/>
      <c r="P183" s="10"/>
      <c r="Q183" s="10"/>
      <c r="R183" s="10"/>
      <c r="S183" s="10"/>
      <c r="T183" s="10"/>
    </row>
    <row r="184" spans="1:20" ht="18" customHeight="1" x14ac:dyDescent="0.25">
      <c r="A184" s="50">
        <f>IF(G184&lt;&gt;"",1+MAX($A$2:A183),"")</f>
        <v>110</v>
      </c>
      <c r="B184" s="262"/>
      <c r="C184" s="260"/>
      <c r="D184" s="197" t="s">
        <v>578</v>
      </c>
      <c r="E184" s="99" t="s">
        <v>34</v>
      </c>
      <c r="F184" s="63">
        <v>1</v>
      </c>
      <c r="G184" s="62">
        <v>0</v>
      </c>
      <c r="H184" s="63">
        <f t="shared" si="121"/>
        <v>1</v>
      </c>
      <c r="I184" s="56">
        <v>0</v>
      </c>
      <c r="J184" s="56">
        <v>0</v>
      </c>
      <c r="K184" s="97">
        <f t="shared" si="122"/>
        <v>0</v>
      </c>
      <c r="L184" s="97">
        <v>0</v>
      </c>
      <c r="M184" s="65">
        <f t="shared" si="123"/>
        <v>0</v>
      </c>
      <c r="N184" s="66">
        <f t="shared" si="124"/>
        <v>0</v>
      </c>
      <c r="O184" s="10"/>
      <c r="P184" s="10"/>
      <c r="Q184" s="10"/>
      <c r="R184" s="10"/>
      <c r="S184" s="10"/>
      <c r="T184" s="10"/>
    </row>
    <row r="185" spans="1:20" ht="78" x14ac:dyDescent="0.25">
      <c r="A185" s="50">
        <f>IF(G185&lt;&gt;"",1+MAX($A$2:A184),"")</f>
        <v>111</v>
      </c>
      <c r="B185" s="262"/>
      <c r="C185" s="260"/>
      <c r="D185" s="197" t="s">
        <v>577</v>
      </c>
      <c r="E185" s="99" t="s">
        <v>34</v>
      </c>
      <c r="F185" s="63">
        <v>3</v>
      </c>
      <c r="G185" s="62">
        <v>0</v>
      </c>
      <c r="H185" s="63">
        <f t="shared" si="121"/>
        <v>3</v>
      </c>
      <c r="I185" s="56">
        <v>0</v>
      </c>
      <c r="J185" s="56">
        <v>0</v>
      </c>
      <c r="K185" s="97">
        <f t="shared" si="122"/>
        <v>0</v>
      </c>
      <c r="L185" s="97">
        <v>0</v>
      </c>
      <c r="M185" s="65">
        <f t="shared" si="123"/>
        <v>0</v>
      </c>
      <c r="N185" s="66">
        <f t="shared" si="124"/>
        <v>0</v>
      </c>
      <c r="O185" s="10"/>
      <c r="P185" s="10"/>
      <c r="Q185" s="10"/>
      <c r="R185" s="10"/>
      <c r="S185" s="10"/>
      <c r="T185" s="10"/>
    </row>
    <row r="186" spans="1:20" ht="18" customHeight="1" x14ac:dyDescent="0.25">
      <c r="A186" s="50" t="str">
        <f>IF(G186&lt;&gt;"",1+MAX($A$2:A185),"")</f>
        <v/>
      </c>
      <c r="B186" s="262"/>
      <c r="C186" s="260"/>
      <c r="D186" s="82" t="s">
        <v>596</v>
      </c>
      <c r="E186" s="154"/>
      <c r="F186" s="63"/>
      <c r="G186" s="62"/>
      <c r="H186" s="63"/>
      <c r="I186" s="64"/>
      <c r="J186" s="64"/>
      <c r="K186" s="97"/>
      <c r="L186" s="64"/>
      <c r="M186" s="65"/>
      <c r="N186" s="67"/>
      <c r="O186" s="10"/>
      <c r="P186" s="10"/>
      <c r="Q186" s="10"/>
      <c r="R186" s="10"/>
      <c r="S186" s="10"/>
      <c r="T186" s="10"/>
    </row>
    <row r="187" spans="1:20" s="9" customFormat="1" ht="31.2" x14ac:dyDescent="0.25">
      <c r="A187" s="50">
        <f>IF(G187&lt;&gt;"",1+MAX($A$2:A186),"")</f>
        <v>112</v>
      </c>
      <c r="B187" s="262"/>
      <c r="C187" s="260"/>
      <c r="D187" s="197" t="s">
        <v>593</v>
      </c>
      <c r="E187" s="264" t="s">
        <v>34</v>
      </c>
      <c r="F187" s="265">
        <v>1</v>
      </c>
      <c r="G187" s="266">
        <v>0</v>
      </c>
      <c r="H187" s="265">
        <f t="shared" ref="H187:H189" si="125">(G187*F187)+F187</f>
        <v>1</v>
      </c>
      <c r="I187" s="267">
        <v>0</v>
      </c>
      <c r="J187" s="267">
        <v>0</v>
      </c>
      <c r="K187" s="268">
        <f t="shared" ref="K187:K189" si="126">I187*J187</f>
        <v>0</v>
      </c>
      <c r="L187" s="268">
        <v>0</v>
      </c>
      <c r="M187" s="65">
        <f t="shared" ref="M187:M189" si="127">+L187+K187</f>
        <v>0</v>
      </c>
      <c r="N187" s="66">
        <f t="shared" ref="N187:N189" si="128">H187*M187</f>
        <v>0</v>
      </c>
      <c r="O187" s="269"/>
      <c r="P187" s="269"/>
      <c r="Q187" s="269"/>
      <c r="R187" s="269"/>
      <c r="S187" s="269"/>
      <c r="T187" s="269"/>
    </row>
    <row r="188" spans="1:20" s="9" customFormat="1" ht="31.2" x14ac:dyDescent="0.25">
      <c r="A188" s="50">
        <f>IF(G188&lt;&gt;"",1+MAX($A$2:A187),"")</f>
        <v>113</v>
      </c>
      <c r="B188" s="262"/>
      <c r="C188" s="260"/>
      <c r="D188" s="197" t="s">
        <v>594</v>
      </c>
      <c r="E188" s="264" t="s">
        <v>34</v>
      </c>
      <c r="F188" s="265">
        <v>1</v>
      </c>
      <c r="G188" s="266">
        <v>0</v>
      </c>
      <c r="H188" s="265">
        <f t="shared" si="125"/>
        <v>1</v>
      </c>
      <c r="I188" s="267">
        <v>0</v>
      </c>
      <c r="J188" s="267">
        <v>0</v>
      </c>
      <c r="K188" s="268">
        <f t="shared" si="126"/>
        <v>0</v>
      </c>
      <c r="L188" s="268">
        <v>0</v>
      </c>
      <c r="M188" s="65">
        <f t="shared" si="127"/>
        <v>0</v>
      </c>
      <c r="N188" s="66">
        <f t="shared" si="128"/>
        <v>0</v>
      </c>
      <c r="O188" s="269"/>
      <c r="P188" s="269"/>
      <c r="Q188" s="269"/>
      <c r="R188" s="269"/>
      <c r="S188" s="269"/>
      <c r="T188" s="269"/>
    </row>
    <row r="189" spans="1:20" s="9" customFormat="1" ht="31.2" x14ac:dyDescent="0.25">
      <c r="A189" s="50">
        <f>IF(G189&lt;&gt;"",1+MAX($A$2:A188),"")</f>
        <v>114</v>
      </c>
      <c r="B189" s="262"/>
      <c r="C189" s="260"/>
      <c r="D189" s="197" t="s">
        <v>595</v>
      </c>
      <c r="E189" s="264" t="s">
        <v>34</v>
      </c>
      <c r="F189" s="265">
        <v>1</v>
      </c>
      <c r="G189" s="266">
        <v>0</v>
      </c>
      <c r="H189" s="265">
        <f t="shared" si="125"/>
        <v>1</v>
      </c>
      <c r="I189" s="267">
        <v>0</v>
      </c>
      <c r="J189" s="267">
        <v>0</v>
      </c>
      <c r="K189" s="268">
        <f t="shared" si="126"/>
        <v>0</v>
      </c>
      <c r="L189" s="268">
        <v>0</v>
      </c>
      <c r="M189" s="65">
        <f t="shared" si="127"/>
        <v>0</v>
      </c>
      <c r="N189" s="66">
        <f t="shared" si="128"/>
        <v>0</v>
      </c>
      <c r="O189" s="269"/>
      <c r="P189" s="269"/>
      <c r="Q189" s="269"/>
      <c r="R189" s="269"/>
      <c r="S189" s="269"/>
      <c r="T189" s="269"/>
    </row>
    <row r="190" spans="1:20" ht="18" customHeight="1" x14ac:dyDescent="0.25">
      <c r="A190" s="50" t="str">
        <f>IF(G190&lt;&gt;"",1+MAX($A$2:A189),"")</f>
        <v/>
      </c>
      <c r="B190" s="262"/>
      <c r="C190" s="260"/>
      <c r="D190" s="82" t="s">
        <v>64</v>
      </c>
      <c r="E190" s="154"/>
      <c r="F190" s="63"/>
      <c r="G190" s="62"/>
      <c r="H190" s="63"/>
      <c r="I190" s="64"/>
      <c r="J190" s="64"/>
      <c r="K190" s="97"/>
      <c r="L190" s="64"/>
      <c r="M190" s="65"/>
      <c r="N190" s="67"/>
      <c r="O190" s="10"/>
      <c r="P190" s="10"/>
      <c r="Q190" s="10"/>
      <c r="R190" s="10"/>
      <c r="S190" s="10"/>
      <c r="T190" s="10"/>
    </row>
    <row r="191" spans="1:20" ht="18" customHeight="1" x14ac:dyDescent="0.25">
      <c r="A191" s="50">
        <f>IF(G191&lt;&gt;"",1+MAX($A$2:A190),"")</f>
        <v>115</v>
      </c>
      <c r="B191" s="262"/>
      <c r="C191" s="260"/>
      <c r="D191" s="52" t="s">
        <v>316</v>
      </c>
      <c r="E191" s="99" t="s">
        <v>34</v>
      </c>
      <c r="F191" s="63">
        <v>1</v>
      </c>
      <c r="G191" s="62">
        <v>0</v>
      </c>
      <c r="H191" s="63">
        <f t="shared" ref="H191:H203" si="129">(G191*F191)+F191</f>
        <v>1</v>
      </c>
      <c r="I191" s="56">
        <v>0</v>
      </c>
      <c r="J191" s="56">
        <v>0</v>
      </c>
      <c r="K191" s="97">
        <f t="shared" ref="K191:K203" si="130">I191*J191</f>
        <v>0</v>
      </c>
      <c r="L191" s="97">
        <v>0</v>
      </c>
      <c r="M191" s="65">
        <f t="shared" ref="M191:M203" si="131">+L191+K191</f>
        <v>0</v>
      </c>
      <c r="N191" s="66">
        <f t="shared" ref="N191:N203" si="132">H191*M191</f>
        <v>0</v>
      </c>
      <c r="O191" s="10"/>
      <c r="P191" s="10"/>
      <c r="Q191" s="10"/>
      <c r="R191" s="10"/>
      <c r="S191" s="10"/>
      <c r="T191" s="10"/>
    </row>
    <row r="192" spans="1:20" ht="18" customHeight="1" x14ac:dyDescent="0.25">
      <c r="A192" s="50">
        <f>IF(G192&lt;&gt;"",1+MAX($A$2:A191),"")</f>
        <v>116</v>
      </c>
      <c r="B192" s="262"/>
      <c r="C192" s="260"/>
      <c r="D192" s="52" t="s">
        <v>317</v>
      </c>
      <c r="E192" s="99" t="s">
        <v>34</v>
      </c>
      <c r="F192" s="63">
        <v>4</v>
      </c>
      <c r="G192" s="62">
        <v>0</v>
      </c>
      <c r="H192" s="63">
        <f t="shared" si="129"/>
        <v>4</v>
      </c>
      <c r="I192" s="56">
        <v>0</v>
      </c>
      <c r="J192" s="56">
        <v>0</v>
      </c>
      <c r="K192" s="97">
        <f t="shared" si="130"/>
        <v>0</v>
      </c>
      <c r="L192" s="97">
        <v>0</v>
      </c>
      <c r="M192" s="65">
        <f t="shared" si="131"/>
        <v>0</v>
      </c>
      <c r="N192" s="66">
        <f t="shared" si="132"/>
        <v>0</v>
      </c>
      <c r="O192" s="10"/>
      <c r="P192" s="10"/>
      <c r="Q192" s="10"/>
      <c r="R192" s="10"/>
      <c r="S192" s="10"/>
      <c r="T192" s="10"/>
    </row>
    <row r="193" spans="1:20" ht="18" customHeight="1" x14ac:dyDescent="0.25">
      <c r="A193" s="50">
        <f>IF(G193&lt;&gt;"",1+MAX($A$2:A192),"")</f>
        <v>117</v>
      </c>
      <c r="B193" s="262"/>
      <c r="C193" s="260"/>
      <c r="D193" s="52" t="s">
        <v>318</v>
      </c>
      <c r="E193" s="99" t="s">
        <v>34</v>
      </c>
      <c r="F193" s="63">
        <v>13</v>
      </c>
      <c r="G193" s="62">
        <v>0</v>
      </c>
      <c r="H193" s="63">
        <f t="shared" si="129"/>
        <v>13</v>
      </c>
      <c r="I193" s="56">
        <v>0</v>
      </c>
      <c r="J193" s="56">
        <v>0</v>
      </c>
      <c r="K193" s="97">
        <f t="shared" si="130"/>
        <v>0</v>
      </c>
      <c r="L193" s="97">
        <v>0</v>
      </c>
      <c r="M193" s="65">
        <f t="shared" si="131"/>
        <v>0</v>
      </c>
      <c r="N193" s="66">
        <f t="shared" si="132"/>
        <v>0</v>
      </c>
      <c r="O193" s="10"/>
      <c r="P193" s="10"/>
      <c r="Q193" s="10"/>
      <c r="R193" s="10"/>
      <c r="S193" s="10"/>
      <c r="T193" s="10"/>
    </row>
    <row r="194" spans="1:20" ht="18" customHeight="1" x14ac:dyDescent="0.25">
      <c r="A194" s="50">
        <f>IF(G194&lt;&gt;"",1+MAX($A$2:A193),"")</f>
        <v>118</v>
      </c>
      <c r="B194" s="262"/>
      <c r="C194" s="260"/>
      <c r="D194" s="52" t="s">
        <v>319</v>
      </c>
      <c r="E194" s="99" t="s">
        <v>34</v>
      </c>
      <c r="F194" s="63">
        <v>3</v>
      </c>
      <c r="G194" s="62">
        <v>0</v>
      </c>
      <c r="H194" s="63">
        <f t="shared" si="129"/>
        <v>3</v>
      </c>
      <c r="I194" s="56">
        <v>0</v>
      </c>
      <c r="J194" s="56">
        <v>0</v>
      </c>
      <c r="K194" s="97">
        <f t="shared" si="130"/>
        <v>0</v>
      </c>
      <c r="L194" s="97">
        <v>0</v>
      </c>
      <c r="M194" s="65">
        <f t="shared" si="131"/>
        <v>0</v>
      </c>
      <c r="N194" s="66">
        <f t="shared" si="132"/>
        <v>0</v>
      </c>
      <c r="O194" s="10"/>
      <c r="P194" s="10"/>
      <c r="Q194" s="10"/>
      <c r="R194" s="10"/>
      <c r="S194" s="10"/>
      <c r="T194" s="10"/>
    </row>
    <row r="195" spans="1:20" ht="18" customHeight="1" x14ac:dyDescent="0.25">
      <c r="A195" s="50">
        <f>IF(G195&lt;&gt;"",1+MAX($A$2:A194),"")</f>
        <v>119</v>
      </c>
      <c r="B195" s="262"/>
      <c r="C195" s="260"/>
      <c r="D195" s="52" t="s">
        <v>320</v>
      </c>
      <c r="E195" s="99" t="s">
        <v>34</v>
      </c>
      <c r="F195" s="63">
        <v>1</v>
      </c>
      <c r="G195" s="62">
        <v>0</v>
      </c>
      <c r="H195" s="63">
        <f t="shared" si="129"/>
        <v>1</v>
      </c>
      <c r="I195" s="56">
        <v>0</v>
      </c>
      <c r="J195" s="56">
        <v>0</v>
      </c>
      <c r="K195" s="97">
        <f t="shared" si="130"/>
        <v>0</v>
      </c>
      <c r="L195" s="97">
        <v>0</v>
      </c>
      <c r="M195" s="65">
        <f t="shared" si="131"/>
        <v>0</v>
      </c>
      <c r="N195" s="66">
        <f t="shared" si="132"/>
        <v>0</v>
      </c>
      <c r="O195" s="10"/>
      <c r="P195" s="10"/>
      <c r="Q195" s="10"/>
      <c r="R195" s="10"/>
      <c r="S195" s="10"/>
      <c r="T195" s="10"/>
    </row>
    <row r="196" spans="1:20" ht="18" customHeight="1" x14ac:dyDescent="0.25">
      <c r="A196" s="50">
        <f>IF(G196&lt;&gt;"",1+MAX($A$2:A195),"")</f>
        <v>120</v>
      </c>
      <c r="B196" s="262"/>
      <c r="C196" s="260"/>
      <c r="D196" s="52" t="s">
        <v>321</v>
      </c>
      <c r="E196" s="99" t="s">
        <v>34</v>
      </c>
      <c r="F196" s="63">
        <v>12</v>
      </c>
      <c r="G196" s="62">
        <v>0</v>
      </c>
      <c r="H196" s="63">
        <f t="shared" si="129"/>
        <v>12</v>
      </c>
      <c r="I196" s="56">
        <v>0</v>
      </c>
      <c r="J196" s="56">
        <v>0</v>
      </c>
      <c r="K196" s="97">
        <f t="shared" si="130"/>
        <v>0</v>
      </c>
      <c r="L196" s="97">
        <v>0</v>
      </c>
      <c r="M196" s="65">
        <f t="shared" si="131"/>
        <v>0</v>
      </c>
      <c r="N196" s="66">
        <f t="shared" si="132"/>
        <v>0</v>
      </c>
      <c r="O196" s="10"/>
      <c r="P196" s="10"/>
      <c r="Q196" s="10"/>
      <c r="R196" s="10"/>
      <c r="S196" s="10"/>
      <c r="T196" s="10"/>
    </row>
    <row r="197" spans="1:20" ht="18" customHeight="1" x14ac:dyDescent="0.25">
      <c r="A197" s="50">
        <f>IF(G197&lt;&gt;"",1+MAX($A$2:A196),"")</f>
        <v>121</v>
      </c>
      <c r="B197" s="262"/>
      <c r="C197" s="260"/>
      <c r="D197" s="52" t="s">
        <v>606</v>
      </c>
      <c r="E197" s="99" t="s">
        <v>34</v>
      </c>
      <c r="F197" s="63">
        <v>2</v>
      </c>
      <c r="G197" s="62">
        <v>0</v>
      </c>
      <c r="H197" s="63">
        <f t="shared" si="129"/>
        <v>2</v>
      </c>
      <c r="I197" s="56">
        <v>0</v>
      </c>
      <c r="J197" s="56">
        <v>0</v>
      </c>
      <c r="K197" s="97">
        <f t="shared" si="130"/>
        <v>0</v>
      </c>
      <c r="L197" s="97">
        <v>0</v>
      </c>
      <c r="M197" s="65">
        <f t="shared" si="131"/>
        <v>0</v>
      </c>
      <c r="N197" s="66">
        <f t="shared" si="132"/>
        <v>0</v>
      </c>
      <c r="O197" s="10"/>
      <c r="P197" s="10"/>
      <c r="Q197" s="10"/>
      <c r="R197" s="10"/>
      <c r="S197" s="10"/>
      <c r="T197" s="10"/>
    </row>
    <row r="198" spans="1:20" ht="18" customHeight="1" x14ac:dyDescent="0.25">
      <c r="A198" s="50">
        <f>IF(G198&lt;&gt;"",1+MAX($A$2:A197),"")</f>
        <v>122</v>
      </c>
      <c r="B198" s="262"/>
      <c r="C198" s="260"/>
      <c r="D198" s="52" t="s">
        <v>322</v>
      </c>
      <c r="E198" s="99" t="s">
        <v>34</v>
      </c>
      <c r="F198" s="63">
        <v>3</v>
      </c>
      <c r="G198" s="62">
        <v>0</v>
      </c>
      <c r="H198" s="63">
        <f t="shared" si="129"/>
        <v>3</v>
      </c>
      <c r="I198" s="56">
        <v>0</v>
      </c>
      <c r="J198" s="56">
        <v>0</v>
      </c>
      <c r="K198" s="97">
        <f t="shared" si="130"/>
        <v>0</v>
      </c>
      <c r="L198" s="97">
        <v>0</v>
      </c>
      <c r="M198" s="65">
        <f t="shared" si="131"/>
        <v>0</v>
      </c>
      <c r="N198" s="66">
        <f t="shared" si="132"/>
        <v>0</v>
      </c>
      <c r="O198" s="10"/>
      <c r="P198" s="10"/>
      <c r="Q198" s="10"/>
      <c r="R198" s="10"/>
      <c r="S198" s="10"/>
      <c r="T198" s="10"/>
    </row>
    <row r="199" spans="1:20" ht="18" customHeight="1" x14ac:dyDescent="0.25">
      <c r="A199" s="50">
        <f>IF(G199&lt;&gt;"",1+MAX($A$2:A198),"")</f>
        <v>123</v>
      </c>
      <c r="B199" s="262"/>
      <c r="C199" s="260"/>
      <c r="D199" s="52" t="s">
        <v>323</v>
      </c>
      <c r="E199" s="99" t="s">
        <v>34</v>
      </c>
      <c r="F199" s="63">
        <v>5</v>
      </c>
      <c r="G199" s="62">
        <v>0</v>
      </c>
      <c r="H199" s="63">
        <f t="shared" si="129"/>
        <v>5</v>
      </c>
      <c r="I199" s="56">
        <v>0</v>
      </c>
      <c r="J199" s="56">
        <v>0</v>
      </c>
      <c r="K199" s="97">
        <f t="shared" si="130"/>
        <v>0</v>
      </c>
      <c r="L199" s="97">
        <v>0</v>
      </c>
      <c r="M199" s="65">
        <f t="shared" si="131"/>
        <v>0</v>
      </c>
      <c r="N199" s="66">
        <f t="shared" si="132"/>
        <v>0</v>
      </c>
      <c r="O199" s="10"/>
      <c r="P199" s="10"/>
      <c r="Q199" s="10"/>
      <c r="R199" s="10"/>
      <c r="S199" s="10"/>
      <c r="T199" s="10"/>
    </row>
    <row r="200" spans="1:20" ht="18" customHeight="1" x14ac:dyDescent="0.25">
      <c r="A200" s="50">
        <f>IF(G200&lt;&gt;"",1+MAX($A$2:A199),"")</f>
        <v>124</v>
      </c>
      <c r="B200" s="262"/>
      <c r="C200" s="260"/>
      <c r="D200" s="52" t="s">
        <v>324</v>
      </c>
      <c r="E200" s="99" t="s">
        <v>34</v>
      </c>
      <c r="F200" s="63">
        <v>9</v>
      </c>
      <c r="G200" s="62">
        <v>0</v>
      </c>
      <c r="H200" s="63">
        <f t="shared" si="129"/>
        <v>9</v>
      </c>
      <c r="I200" s="56">
        <v>0</v>
      </c>
      <c r="J200" s="56">
        <v>0</v>
      </c>
      <c r="K200" s="97">
        <f t="shared" si="130"/>
        <v>0</v>
      </c>
      <c r="L200" s="97">
        <v>0</v>
      </c>
      <c r="M200" s="65">
        <f t="shared" si="131"/>
        <v>0</v>
      </c>
      <c r="N200" s="66">
        <f t="shared" si="132"/>
        <v>0</v>
      </c>
      <c r="O200" s="10"/>
      <c r="P200" s="10"/>
      <c r="Q200" s="10"/>
      <c r="R200" s="10"/>
      <c r="S200" s="10"/>
      <c r="T200" s="10"/>
    </row>
    <row r="201" spans="1:20" ht="18" customHeight="1" x14ac:dyDescent="0.25">
      <c r="A201" s="50">
        <f>IF(G201&lt;&gt;"",1+MAX($A$2:A200),"")</f>
        <v>125</v>
      </c>
      <c r="B201" s="262"/>
      <c r="C201" s="260"/>
      <c r="D201" s="52" t="s">
        <v>325</v>
      </c>
      <c r="E201" s="99" t="s">
        <v>34</v>
      </c>
      <c r="F201" s="63">
        <v>1</v>
      </c>
      <c r="G201" s="62">
        <v>0</v>
      </c>
      <c r="H201" s="63">
        <f t="shared" si="129"/>
        <v>1</v>
      </c>
      <c r="I201" s="56">
        <v>0</v>
      </c>
      <c r="J201" s="56">
        <v>0</v>
      </c>
      <c r="K201" s="97">
        <f t="shared" si="130"/>
        <v>0</v>
      </c>
      <c r="L201" s="97">
        <v>0</v>
      </c>
      <c r="M201" s="65">
        <f t="shared" si="131"/>
        <v>0</v>
      </c>
      <c r="N201" s="66">
        <f t="shared" si="132"/>
        <v>0</v>
      </c>
      <c r="O201" s="10"/>
      <c r="P201" s="10"/>
      <c r="Q201" s="10"/>
      <c r="R201" s="10"/>
      <c r="S201" s="10"/>
      <c r="T201" s="10"/>
    </row>
    <row r="202" spans="1:20" ht="18" customHeight="1" x14ac:dyDescent="0.25">
      <c r="A202" s="50">
        <f>IF(G202&lt;&gt;"",1+MAX($A$2:A201),"")</f>
        <v>126</v>
      </c>
      <c r="B202" s="262"/>
      <c r="C202" s="260"/>
      <c r="D202" s="52" t="s">
        <v>326</v>
      </c>
      <c r="E202" s="99" t="s">
        <v>34</v>
      </c>
      <c r="F202" s="63">
        <v>3</v>
      </c>
      <c r="G202" s="62">
        <v>0</v>
      </c>
      <c r="H202" s="63">
        <f t="shared" si="129"/>
        <v>3</v>
      </c>
      <c r="I202" s="56">
        <v>0</v>
      </c>
      <c r="J202" s="56">
        <v>0</v>
      </c>
      <c r="K202" s="97">
        <f t="shared" si="130"/>
        <v>0</v>
      </c>
      <c r="L202" s="97">
        <v>0</v>
      </c>
      <c r="M202" s="65">
        <f t="shared" si="131"/>
        <v>0</v>
      </c>
      <c r="N202" s="66">
        <f t="shared" si="132"/>
        <v>0</v>
      </c>
      <c r="O202" s="10"/>
      <c r="P202" s="10"/>
      <c r="Q202" s="10"/>
      <c r="R202" s="10"/>
      <c r="S202" s="10"/>
      <c r="T202" s="10"/>
    </row>
    <row r="203" spans="1:20" ht="18" customHeight="1" x14ac:dyDescent="0.25">
      <c r="A203" s="50">
        <f>IF(G203&lt;&gt;"",1+MAX($A$2:A202),"")</f>
        <v>127</v>
      </c>
      <c r="B203" s="262"/>
      <c r="C203" s="260"/>
      <c r="D203" s="52" t="s">
        <v>504</v>
      </c>
      <c r="E203" s="99" t="s">
        <v>34</v>
      </c>
      <c r="F203" s="63">
        <v>2</v>
      </c>
      <c r="G203" s="62">
        <v>0</v>
      </c>
      <c r="H203" s="63">
        <f t="shared" si="129"/>
        <v>2</v>
      </c>
      <c r="I203" s="56">
        <v>0</v>
      </c>
      <c r="J203" s="56">
        <v>0</v>
      </c>
      <c r="K203" s="97">
        <f t="shared" si="130"/>
        <v>0</v>
      </c>
      <c r="L203" s="97">
        <v>0</v>
      </c>
      <c r="M203" s="65">
        <f t="shared" si="131"/>
        <v>0</v>
      </c>
      <c r="N203" s="66">
        <f t="shared" si="132"/>
        <v>0</v>
      </c>
      <c r="O203" s="10"/>
      <c r="P203" s="10"/>
      <c r="Q203" s="10"/>
      <c r="R203" s="10"/>
      <c r="S203" s="10"/>
      <c r="T203" s="10"/>
    </row>
    <row r="204" spans="1:20" ht="18" customHeight="1" x14ac:dyDescent="0.25">
      <c r="A204" s="50" t="str">
        <f>IF(G204&lt;&gt;"",1+MAX($A$2:A203),"")</f>
        <v/>
      </c>
      <c r="B204" s="262"/>
      <c r="C204" s="260"/>
      <c r="D204" s="82" t="s">
        <v>65</v>
      </c>
      <c r="E204" s="154"/>
      <c r="F204" s="63"/>
      <c r="G204" s="62"/>
      <c r="H204" s="63"/>
      <c r="I204" s="64"/>
      <c r="J204" s="64"/>
      <c r="K204" s="97"/>
      <c r="L204" s="64"/>
      <c r="M204" s="65"/>
      <c r="N204" s="67"/>
      <c r="O204" s="10"/>
      <c r="P204" s="10"/>
      <c r="Q204" s="10"/>
      <c r="R204" s="10"/>
      <c r="S204" s="10"/>
      <c r="T204" s="10"/>
    </row>
    <row r="205" spans="1:20" ht="31.2" x14ac:dyDescent="0.25">
      <c r="A205" s="50">
        <f>IF(G205&lt;&gt;"",1+MAX($A$2:A204),"")</f>
        <v>128</v>
      </c>
      <c r="B205" s="262"/>
      <c r="C205" s="260"/>
      <c r="D205" s="197" t="s">
        <v>587</v>
      </c>
      <c r="E205" s="99" t="s">
        <v>34</v>
      </c>
      <c r="F205" s="63">
        <v>1</v>
      </c>
      <c r="G205" s="62">
        <v>0</v>
      </c>
      <c r="H205" s="63">
        <f t="shared" ref="H205:H215" si="133">(G205*F205)+F205</f>
        <v>1</v>
      </c>
      <c r="I205" s="56">
        <v>0</v>
      </c>
      <c r="J205" s="56">
        <v>0</v>
      </c>
      <c r="K205" s="97">
        <f t="shared" ref="K205:K215" si="134">I205*J205</f>
        <v>0</v>
      </c>
      <c r="L205" s="97">
        <v>0</v>
      </c>
      <c r="M205" s="65">
        <f t="shared" ref="M205:M215" si="135">+L205+K205</f>
        <v>0</v>
      </c>
      <c r="N205" s="66">
        <f t="shared" ref="N205:N215" si="136">H205*M205</f>
        <v>0</v>
      </c>
      <c r="O205" s="10"/>
      <c r="P205" s="10"/>
      <c r="Q205" s="10"/>
      <c r="R205" s="10"/>
      <c r="S205" s="10"/>
      <c r="T205" s="10"/>
    </row>
    <row r="206" spans="1:20" ht="31.2" x14ac:dyDescent="0.25">
      <c r="A206" s="50">
        <f>IF(G206&lt;&gt;"",1+MAX($A$2:A205),"")</f>
        <v>129</v>
      </c>
      <c r="B206" s="262"/>
      <c r="C206" s="260"/>
      <c r="D206" s="197" t="s">
        <v>588</v>
      </c>
      <c r="E206" s="99" t="s">
        <v>34</v>
      </c>
      <c r="F206" s="63">
        <v>1</v>
      </c>
      <c r="G206" s="62">
        <v>0</v>
      </c>
      <c r="H206" s="63">
        <f t="shared" si="133"/>
        <v>1</v>
      </c>
      <c r="I206" s="56">
        <v>0</v>
      </c>
      <c r="J206" s="56">
        <v>0</v>
      </c>
      <c r="K206" s="97">
        <f t="shared" si="134"/>
        <v>0</v>
      </c>
      <c r="L206" s="97">
        <v>0</v>
      </c>
      <c r="M206" s="65">
        <f t="shared" si="135"/>
        <v>0</v>
      </c>
      <c r="N206" s="66">
        <f t="shared" si="136"/>
        <v>0</v>
      </c>
      <c r="O206" s="10"/>
      <c r="P206" s="10"/>
      <c r="Q206" s="10"/>
      <c r="R206" s="10"/>
      <c r="S206" s="10"/>
      <c r="T206" s="10"/>
    </row>
    <row r="207" spans="1:20" ht="18" customHeight="1" x14ac:dyDescent="0.25">
      <c r="A207" s="50" t="str">
        <f>IF(G207&lt;&gt;"",1+MAX($A$2:A206),"")</f>
        <v/>
      </c>
      <c r="B207" s="262"/>
      <c r="C207" s="260"/>
      <c r="D207" s="82" t="s">
        <v>329</v>
      </c>
      <c r="E207" s="154"/>
      <c r="F207" s="63"/>
      <c r="G207" s="62"/>
      <c r="H207" s="63"/>
      <c r="I207" s="56"/>
      <c r="J207" s="56"/>
      <c r="K207" s="97"/>
      <c r="L207" s="97"/>
      <c r="M207" s="65"/>
      <c r="N207" s="66"/>
      <c r="O207" s="10"/>
      <c r="P207" s="10"/>
      <c r="Q207" s="10"/>
      <c r="R207" s="10"/>
      <c r="S207" s="10"/>
      <c r="T207" s="10"/>
    </row>
    <row r="208" spans="1:20" ht="124.8" x14ac:dyDescent="0.25">
      <c r="A208" s="50">
        <f>IF(G208&lt;&gt;"",1+MAX($A$2:A207),"")</f>
        <v>130</v>
      </c>
      <c r="B208" s="262"/>
      <c r="C208" s="260"/>
      <c r="D208" s="197" t="s">
        <v>586</v>
      </c>
      <c r="E208" s="99" t="s">
        <v>34</v>
      </c>
      <c r="F208" s="63">
        <v>1</v>
      </c>
      <c r="G208" s="62">
        <v>0</v>
      </c>
      <c r="H208" s="63">
        <f t="shared" si="133"/>
        <v>1</v>
      </c>
      <c r="I208" s="56">
        <v>0</v>
      </c>
      <c r="J208" s="56">
        <v>0</v>
      </c>
      <c r="K208" s="97">
        <f t="shared" si="134"/>
        <v>0</v>
      </c>
      <c r="L208" s="97">
        <v>0</v>
      </c>
      <c r="M208" s="65">
        <f t="shared" si="135"/>
        <v>0</v>
      </c>
      <c r="N208" s="66">
        <f t="shared" si="136"/>
        <v>0</v>
      </c>
      <c r="O208" s="10"/>
      <c r="P208" s="10"/>
      <c r="Q208" s="10"/>
      <c r="R208" s="10"/>
      <c r="S208" s="10"/>
      <c r="T208" s="10"/>
    </row>
    <row r="209" spans="1:20" ht="18" customHeight="1" x14ac:dyDescent="0.25">
      <c r="A209" s="50" t="str">
        <f>IF(G209&lt;&gt;"",1+MAX($A$2:A208),"")</f>
        <v/>
      </c>
      <c r="B209" s="262"/>
      <c r="C209" s="260"/>
      <c r="D209" s="82" t="s">
        <v>330</v>
      </c>
      <c r="E209" s="154"/>
      <c r="F209" s="63"/>
      <c r="G209" s="62"/>
      <c r="H209" s="63"/>
      <c r="I209" s="56"/>
      <c r="J209" s="56"/>
      <c r="K209" s="97"/>
      <c r="L209" s="97"/>
      <c r="M209" s="65"/>
      <c r="N209" s="66"/>
      <c r="O209" s="10"/>
      <c r="P209" s="10"/>
      <c r="Q209" s="10"/>
      <c r="R209" s="10"/>
      <c r="S209" s="10"/>
      <c r="T209" s="10"/>
    </row>
    <row r="210" spans="1:20" ht="31.2" x14ac:dyDescent="0.25">
      <c r="A210" s="50">
        <f>IF(G210&lt;&gt;"",1+MAX($A$2:A209),"")</f>
        <v>131</v>
      </c>
      <c r="B210" s="262"/>
      <c r="C210" s="260"/>
      <c r="D210" s="197" t="s">
        <v>589</v>
      </c>
      <c r="E210" s="99" t="s">
        <v>34</v>
      </c>
      <c r="F210" s="63">
        <v>1</v>
      </c>
      <c r="G210" s="62">
        <v>0</v>
      </c>
      <c r="H210" s="63">
        <f t="shared" si="133"/>
        <v>1</v>
      </c>
      <c r="I210" s="56">
        <v>0</v>
      </c>
      <c r="J210" s="56">
        <v>0</v>
      </c>
      <c r="K210" s="97">
        <f t="shared" si="134"/>
        <v>0</v>
      </c>
      <c r="L210" s="97">
        <v>0</v>
      </c>
      <c r="M210" s="65">
        <f t="shared" si="135"/>
        <v>0</v>
      </c>
      <c r="N210" s="66">
        <f t="shared" si="136"/>
        <v>0</v>
      </c>
      <c r="O210" s="10"/>
      <c r="P210" s="10"/>
      <c r="Q210" s="10"/>
      <c r="R210" s="10"/>
      <c r="S210" s="10"/>
      <c r="T210" s="10"/>
    </row>
    <row r="211" spans="1:20" ht="31.2" x14ac:dyDescent="0.25">
      <c r="A211" s="50">
        <f>IF(G211&lt;&gt;"",1+MAX($A$2:A210),"")</f>
        <v>132</v>
      </c>
      <c r="B211" s="262"/>
      <c r="C211" s="260"/>
      <c r="D211" s="197" t="s">
        <v>590</v>
      </c>
      <c r="E211" s="99" t="s">
        <v>34</v>
      </c>
      <c r="F211" s="63">
        <v>1</v>
      </c>
      <c r="G211" s="62">
        <v>0</v>
      </c>
      <c r="H211" s="63">
        <f t="shared" si="133"/>
        <v>1</v>
      </c>
      <c r="I211" s="56">
        <v>0</v>
      </c>
      <c r="J211" s="56">
        <v>0</v>
      </c>
      <c r="K211" s="97">
        <f t="shared" si="134"/>
        <v>0</v>
      </c>
      <c r="L211" s="97">
        <v>0</v>
      </c>
      <c r="M211" s="65">
        <f t="shared" si="135"/>
        <v>0</v>
      </c>
      <c r="N211" s="66">
        <f t="shared" si="136"/>
        <v>0</v>
      </c>
      <c r="O211" s="10"/>
      <c r="P211" s="10"/>
      <c r="Q211" s="10"/>
      <c r="R211" s="10"/>
      <c r="S211" s="10"/>
      <c r="T211" s="10"/>
    </row>
    <row r="212" spans="1:20" ht="18" customHeight="1" x14ac:dyDescent="0.25">
      <c r="A212" s="50" t="str">
        <f>IF(G212&lt;&gt;"",1+MAX($A$2:A211),"")</f>
        <v/>
      </c>
      <c r="B212" s="262"/>
      <c r="C212" s="260"/>
      <c r="D212" s="82" t="s">
        <v>331</v>
      </c>
      <c r="E212" s="154"/>
      <c r="F212" s="63"/>
      <c r="G212" s="62"/>
      <c r="H212" s="63"/>
      <c r="I212" s="56"/>
      <c r="J212" s="56"/>
      <c r="K212" s="97"/>
      <c r="L212" s="97"/>
      <c r="M212" s="65"/>
      <c r="N212" s="66"/>
      <c r="O212" s="10"/>
      <c r="P212" s="10"/>
      <c r="Q212" s="10"/>
      <c r="R212" s="10"/>
      <c r="S212" s="10"/>
      <c r="T212" s="10"/>
    </row>
    <row r="213" spans="1:20" ht="31.2" x14ac:dyDescent="0.25">
      <c r="A213" s="50">
        <f>IF(G213&lt;&gt;"",1+MAX($A$2:A212),"")</f>
        <v>133</v>
      </c>
      <c r="B213" s="262"/>
      <c r="C213" s="260"/>
      <c r="D213" s="197" t="s">
        <v>591</v>
      </c>
      <c r="E213" s="99" t="s">
        <v>34</v>
      </c>
      <c r="F213" s="63">
        <v>1</v>
      </c>
      <c r="G213" s="62">
        <v>0</v>
      </c>
      <c r="H213" s="63">
        <f t="shared" si="133"/>
        <v>1</v>
      </c>
      <c r="I213" s="56">
        <v>0</v>
      </c>
      <c r="J213" s="56">
        <v>0</v>
      </c>
      <c r="K213" s="97">
        <f t="shared" si="134"/>
        <v>0</v>
      </c>
      <c r="L213" s="97">
        <v>0</v>
      </c>
      <c r="M213" s="65">
        <f t="shared" si="135"/>
        <v>0</v>
      </c>
      <c r="N213" s="66">
        <f t="shared" si="136"/>
        <v>0</v>
      </c>
      <c r="O213" s="10"/>
      <c r="P213" s="10"/>
      <c r="Q213" s="10"/>
      <c r="R213" s="10"/>
      <c r="S213" s="10"/>
      <c r="T213" s="10"/>
    </row>
    <row r="214" spans="1:20" ht="18" customHeight="1" x14ac:dyDescent="0.25">
      <c r="A214" s="50" t="str">
        <f>IF(G214&lt;&gt;"",1+MAX($A$2:A213),"")</f>
        <v/>
      </c>
      <c r="B214" s="262"/>
      <c r="C214" s="260"/>
      <c r="D214" s="82" t="s">
        <v>332</v>
      </c>
      <c r="E214" s="154"/>
      <c r="F214" s="63"/>
      <c r="G214" s="62"/>
      <c r="H214" s="63"/>
      <c r="I214" s="56"/>
      <c r="J214" s="56"/>
      <c r="K214" s="97"/>
      <c r="L214" s="97"/>
      <c r="M214" s="65"/>
      <c r="N214" s="66"/>
      <c r="O214" s="10"/>
      <c r="P214" s="10"/>
      <c r="Q214" s="10"/>
      <c r="R214" s="10"/>
      <c r="S214" s="10"/>
      <c r="T214" s="10"/>
    </row>
    <row r="215" spans="1:20" ht="15.6" x14ac:dyDescent="0.25">
      <c r="A215" s="50">
        <f>IF(G215&lt;&gt;"",1+MAX($A$2:A214),"")</f>
        <v>134</v>
      </c>
      <c r="B215" s="262"/>
      <c r="C215" s="260"/>
      <c r="D215" s="197" t="s">
        <v>592</v>
      </c>
      <c r="E215" s="99" t="s">
        <v>34</v>
      </c>
      <c r="F215" s="63">
        <v>1</v>
      </c>
      <c r="G215" s="62">
        <v>0</v>
      </c>
      <c r="H215" s="63">
        <f t="shared" si="133"/>
        <v>1</v>
      </c>
      <c r="I215" s="56">
        <v>0</v>
      </c>
      <c r="J215" s="56">
        <v>0</v>
      </c>
      <c r="K215" s="97">
        <f t="shared" si="134"/>
        <v>0</v>
      </c>
      <c r="L215" s="97">
        <v>0</v>
      </c>
      <c r="M215" s="65">
        <f t="shared" si="135"/>
        <v>0</v>
      </c>
      <c r="N215" s="66">
        <f t="shared" si="136"/>
        <v>0</v>
      </c>
      <c r="O215" s="10"/>
      <c r="P215" s="10"/>
      <c r="Q215" s="10"/>
      <c r="R215" s="10"/>
      <c r="S215" s="10"/>
      <c r="T215" s="10"/>
    </row>
    <row r="216" spans="1:20" ht="18" customHeight="1" x14ac:dyDescent="0.25">
      <c r="A216" s="50" t="str">
        <f>IF(G216&lt;&gt;"",1+MAX($A$2:A215),"")</f>
        <v/>
      </c>
      <c r="B216" s="262"/>
      <c r="C216" s="260"/>
      <c r="D216" s="82" t="s">
        <v>327</v>
      </c>
      <c r="E216" s="154"/>
      <c r="F216" s="63"/>
      <c r="G216" s="62"/>
      <c r="H216" s="63"/>
      <c r="I216" s="64"/>
      <c r="J216" s="64"/>
      <c r="K216" s="97"/>
      <c r="L216" s="64"/>
      <c r="M216" s="65"/>
      <c r="N216" s="67"/>
      <c r="O216" s="10"/>
      <c r="P216" s="10"/>
      <c r="Q216" s="10"/>
      <c r="R216" s="10"/>
      <c r="S216" s="10"/>
      <c r="T216" s="10"/>
    </row>
    <row r="217" spans="1:20" ht="18" customHeight="1" x14ac:dyDescent="0.25">
      <c r="A217" s="50">
        <f>IF(G217&lt;&gt;"",1+MAX($A$2:A216),"")</f>
        <v>135</v>
      </c>
      <c r="B217" s="262"/>
      <c r="C217" s="260"/>
      <c r="D217" s="52" t="s">
        <v>328</v>
      </c>
      <c r="E217" s="99" t="s">
        <v>34</v>
      </c>
      <c r="F217" s="63">
        <v>1</v>
      </c>
      <c r="G217" s="62">
        <v>0</v>
      </c>
      <c r="H217" s="63">
        <f t="shared" ref="H217" si="137">(G217*F217)+F217</f>
        <v>1</v>
      </c>
      <c r="I217" s="56">
        <v>0</v>
      </c>
      <c r="J217" s="56">
        <v>0</v>
      </c>
      <c r="K217" s="97">
        <f t="shared" ref="K217" si="138">I217*J217</f>
        <v>0</v>
      </c>
      <c r="L217" s="97">
        <v>0</v>
      </c>
      <c r="M217" s="65">
        <f t="shared" ref="M217" si="139">+L217+K217</f>
        <v>0</v>
      </c>
      <c r="N217" s="66">
        <f t="shared" ref="N217" si="140">H217*M217</f>
        <v>0</v>
      </c>
      <c r="O217" s="10"/>
      <c r="P217" s="10"/>
      <c r="Q217" s="10"/>
      <c r="R217" s="10"/>
      <c r="S217" s="10"/>
      <c r="T217" s="10"/>
    </row>
    <row r="218" spans="1:20" ht="18" customHeight="1" x14ac:dyDescent="0.3">
      <c r="A218" s="50" t="str">
        <f>IF(G218&lt;&gt;"",1+MAX($A$2:A217),"")</f>
        <v/>
      </c>
      <c r="B218" s="262"/>
      <c r="C218" s="260"/>
      <c r="D218" s="82" t="s">
        <v>50</v>
      </c>
      <c r="E218" s="154"/>
      <c r="F218" s="105"/>
      <c r="G218" s="84"/>
      <c r="H218" s="63"/>
      <c r="I218" s="83"/>
      <c r="J218" s="83"/>
      <c r="K218" s="106"/>
      <c r="L218" s="83"/>
      <c r="M218" s="65"/>
      <c r="N218" s="67"/>
      <c r="O218" s="10"/>
      <c r="P218" s="10"/>
      <c r="Q218" s="10"/>
      <c r="R218" s="10"/>
      <c r="S218" s="10"/>
      <c r="T218" s="10"/>
    </row>
    <row r="219" spans="1:20" ht="18" customHeight="1" x14ac:dyDescent="0.25">
      <c r="A219" s="50" t="str">
        <f>IF(G219&lt;&gt;"",1+MAX($A$2:A218),"")</f>
        <v/>
      </c>
      <c r="B219" s="262"/>
      <c r="C219" s="260"/>
      <c r="D219" s="193" t="s">
        <v>108</v>
      </c>
      <c r="E219" s="107"/>
      <c r="F219" s="63"/>
      <c r="G219" s="62"/>
      <c r="H219" s="63"/>
      <c r="I219" s="64"/>
      <c r="J219" s="64"/>
      <c r="K219" s="97"/>
      <c r="L219" s="64"/>
      <c r="M219" s="65"/>
      <c r="N219" s="67"/>
      <c r="O219" s="10"/>
      <c r="P219" s="10"/>
      <c r="Q219" s="10"/>
      <c r="R219" s="10"/>
      <c r="S219" s="10"/>
      <c r="T219" s="10"/>
    </row>
    <row r="220" spans="1:20" ht="78" x14ac:dyDescent="0.25">
      <c r="A220" s="50">
        <f>IF(G220&lt;&gt;"",1+MAX($A$2:A219),"")</f>
        <v>136</v>
      </c>
      <c r="B220" s="262"/>
      <c r="C220" s="260"/>
      <c r="D220" s="197" t="s">
        <v>607</v>
      </c>
      <c r="E220" s="99" t="s">
        <v>34</v>
      </c>
      <c r="F220" s="63">
        <v>20</v>
      </c>
      <c r="G220" s="62">
        <v>0</v>
      </c>
      <c r="H220" s="63">
        <f t="shared" ref="H220:H229" si="141">(G220*F220)+F220</f>
        <v>20</v>
      </c>
      <c r="I220" s="56">
        <v>0</v>
      </c>
      <c r="J220" s="56">
        <v>0</v>
      </c>
      <c r="K220" s="97">
        <f t="shared" ref="K220:K229" si="142">I220*J220</f>
        <v>0</v>
      </c>
      <c r="L220" s="97">
        <v>0</v>
      </c>
      <c r="M220" s="65">
        <f t="shared" ref="M220:M229" si="143">+L220+K220</f>
        <v>0</v>
      </c>
      <c r="N220" s="66">
        <f t="shared" ref="N220:N229" si="144">H220*M220</f>
        <v>0</v>
      </c>
      <c r="O220" s="10"/>
      <c r="P220" s="10"/>
      <c r="Q220" s="10"/>
      <c r="R220" s="10"/>
      <c r="S220" s="10"/>
      <c r="T220" s="10"/>
    </row>
    <row r="221" spans="1:20" ht="62.4" x14ac:dyDescent="0.25">
      <c r="A221" s="50">
        <f>IF(G221&lt;&gt;"",1+MAX($A$2:A220),"")</f>
        <v>137</v>
      </c>
      <c r="B221" s="262"/>
      <c r="C221" s="260"/>
      <c r="D221" s="197" t="s">
        <v>579</v>
      </c>
      <c r="E221" s="99" t="s">
        <v>34</v>
      </c>
      <c r="F221" s="63">
        <v>6</v>
      </c>
      <c r="G221" s="62">
        <v>0</v>
      </c>
      <c r="H221" s="63">
        <f t="shared" si="141"/>
        <v>6</v>
      </c>
      <c r="I221" s="56">
        <v>0</v>
      </c>
      <c r="J221" s="56">
        <v>0</v>
      </c>
      <c r="K221" s="97">
        <f t="shared" si="142"/>
        <v>0</v>
      </c>
      <c r="L221" s="97">
        <v>0</v>
      </c>
      <c r="M221" s="65">
        <f t="shared" si="143"/>
        <v>0</v>
      </c>
      <c r="N221" s="66">
        <f t="shared" si="144"/>
        <v>0</v>
      </c>
      <c r="O221" s="10"/>
      <c r="P221" s="10"/>
      <c r="Q221" s="10"/>
      <c r="R221" s="10"/>
      <c r="S221" s="10"/>
      <c r="T221" s="10"/>
    </row>
    <row r="222" spans="1:20" ht="46.8" x14ac:dyDescent="0.25">
      <c r="A222" s="50">
        <f>IF(G222&lt;&gt;"",1+MAX($A$2:A221),"")</f>
        <v>138</v>
      </c>
      <c r="B222" s="262"/>
      <c r="C222" s="260"/>
      <c r="D222" s="197" t="s">
        <v>582</v>
      </c>
      <c r="E222" s="99" t="s">
        <v>34</v>
      </c>
      <c r="F222" s="63">
        <v>6</v>
      </c>
      <c r="G222" s="62">
        <v>0</v>
      </c>
      <c r="H222" s="63">
        <f t="shared" si="141"/>
        <v>6</v>
      </c>
      <c r="I222" s="56">
        <v>0</v>
      </c>
      <c r="J222" s="56">
        <v>0</v>
      </c>
      <c r="K222" s="97">
        <f t="shared" si="142"/>
        <v>0</v>
      </c>
      <c r="L222" s="97">
        <v>0</v>
      </c>
      <c r="M222" s="65">
        <f t="shared" si="143"/>
        <v>0</v>
      </c>
      <c r="N222" s="66">
        <f t="shared" si="144"/>
        <v>0</v>
      </c>
      <c r="O222" s="10"/>
      <c r="P222" s="10"/>
      <c r="Q222" s="10"/>
      <c r="R222" s="10"/>
      <c r="S222" s="10"/>
      <c r="T222" s="10"/>
    </row>
    <row r="223" spans="1:20" ht="62.4" x14ac:dyDescent="0.25">
      <c r="A223" s="50">
        <f>IF(G223&lt;&gt;"",1+MAX($A$2:A222),"")</f>
        <v>139</v>
      </c>
      <c r="B223" s="262"/>
      <c r="C223" s="260"/>
      <c r="D223" s="197" t="s">
        <v>580</v>
      </c>
      <c r="E223" s="99" t="s">
        <v>34</v>
      </c>
      <c r="F223" s="63">
        <v>4</v>
      </c>
      <c r="G223" s="62">
        <v>0</v>
      </c>
      <c r="H223" s="63">
        <f t="shared" si="141"/>
        <v>4</v>
      </c>
      <c r="I223" s="56">
        <v>0</v>
      </c>
      <c r="J223" s="56">
        <v>0</v>
      </c>
      <c r="K223" s="97">
        <f t="shared" si="142"/>
        <v>0</v>
      </c>
      <c r="L223" s="97">
        <v>0</v>
      </c>
      <c r="M223" s="65">
        <f t="shared" si="143"/>
        <v>0</v>
      </c>
      <c r="N223" s="66">
        <f t="shared" si="144"/>
        <v>0</v>
      </c>
      <c r="O223" s="10"/>
      <c r="P223" s="10"/>
      <c r="Q223" s="10"/>
      <c r="R223" s="10"/>
      <c r="S223" s="10"/>
      <c r="T223" s="10"/>
    </row>
    <row r="224" spans="1:20" ht="46.8" x14ac:dyDescent="0.25">
      <c r="A224" s="50">
        <f>IF(G224&lt;&gt;"",1+MAX($A$2:A223),"")</f>
        <v>140</v>
      </c>
      <c r="B224" s="262"/>
      <c r="C224" s="260"/>
      <c r="D224" s="197" t="s">
        <v>581</v>
      </c>
      <c r="E224" s="99" t="s">
        <v>34</v>
      </c>
      <c r="F224" s="63">
        <v>4</v>
      </c>
      <c r="G224" s="62">
        <v>0</v>
      </c>
      <c r="H224" s="63">
        <f t="shared" si="141"/>
        <v>4</v>
      </c>
      <c r="I224" s="56">
        <v>0</v>
      </c>
      <c r="J224" s="56">
        <v>0</v>
      </c>
      <c r="K224" s="97">
        <f t="shared" si="142"/>
        <v>0</v>
      </c>
      <c r="L224" s="97">
        <v>0</v>
      </c>
      <c r="M224" s="65">
        <f t="shared" si="143"/>
        <v>0</v>
      </c>
      <c r="N224" s="66">
        <f t="shared" si="144"/>
        <v>0</v>
      </c>
      <c r="O224" s="10"/>
      <c r="P224" s="10"/>
      <c r="Q224" s="10"/>
      <c r="R224" s="10"/>
      <c r="S224" s="10"/>
      <c r="T224" s="10"/>
    </row>
    <row r="225" spans="1:20" ht="18" customHeight="1" x14ac:dyDescent="0.25">
      <c r="A225" s="50">
        <f>IF(G225&lt;&gt;"",1+MAX($A$2:A224),"")</f>
        <v>141</v>
      </c>
      <c r="B225" s="262"/>
      <c r="C225" s="260"/>
      <c r="D225" s="52" t="s">
        <v>585</v>
      </c>
      <c r="E225" s="99" t="s">
        <v>34</v>
      </c>
      <c r="F225" s="63">
        <v>6</v>
      </c>
      <c r="G225" s="62">
        <v>0</v>
      </c>
      <c r="H225" s="63">
        <f t="shared" si="141"/>
        <v>6</v>
      </c>
      <c r="I225" s="56">
        <v>0</v>
      </c>
      <c r="J225" s="56">
        <v>0</v>
      </c>
      <c r="K225" s="97">
        <f t="shared" si="142"/>
        <v>0</v>
      </c>
      <c r="L225" s="97">
        <v>0</v>
      </c>
      <c r="M225" s="65">
        <f t="shared" si="143"/>
        <v>0</v>
      </c>
      <c r="N225" s="66">
        <f t="shared" si="144"/>
        <v>0</v>
      </c>
      <c r="O225" s="10"/>
      <c r="P225" s="10"/>
      <c r="Q225" s="10"/>
      <c r="R225" s="10"/>
      <c r="S225" s="10"/>
      <c r="T225" s="10"/>
    </row>
    <row r="226" spans="1:20" ht="18" customHeight="1" x14ac:dyDescent="0.25">
      <c r="A226" s="50">
        <f>IF(G226&lt;&gt;"",1+MAX($A$2:A225),"")</f>
        <v>142</v>
      </c>
      <c r="B226" s="262"/>
      <c r="C226" s="260"/>
      <c r="D226" s="52" t="s">
        <v>584</v>
      </c>
      <c r="E226" s="99" t="s">
        <v>34</v>
      </c>
      <c r="F226" s="63">
        <v>2</v>
      </c>
      <c r="G226" s="62">
        <v>0</v>
      </c>
      <c r="H226" s="63">
        <f t="shared" si="141"/>
        <v>2</v>
      </c>
      <c r="I226" s="56">
        <v>0</v>
      </c>
      <c r="J226" s="56">
        <v>0</v>
      </c>
      <c r="K226" s="97">
        <f t="shared" si="142"/>
        <v>0</v>
      </c>
      <c r="L226" s="97">
        <v>0</v>
      </c>
      <c r="M226" s="65">
        <f t="shared" si="143"/>
        <v>0</v>
      </c>
      <c r="N226" s="66">
        <f t="shared" si="144"/>
        <v>0</v>
      </c>
      <c r="O226" s="10"/>
      <c r="P226" s="10"/>
      <c r="Q226" s="10"/>
      <c r="R226" s="10"/>
      <c r="S226" s="10"/>
      <c r="T226" s="10"/>
    </row>
    <row r="227" spans="1:20" ht="18" customHeight="1" x14ac:dyDescent="0.25">
      <c r="A227" s="50">
        <f>IF(G227&lt;&gt;"",1+MAX($A$2:A226),"")</f>
        <v>143</v>
      </c>
      <c r="B227" s="262"/>
      <c r="C227" s="260"/>
      <c r="D227" s="52" t="s">
        <v>583</v>
      </c>
      <c r="E227" s="99" t="s">
        <v>34</v>
      </c>
      <c r="F227" s="63">
        <v>5</v>
      </c>
      <c r="G227" s="62">
        <v>0</v>
      </c>
      <c r="H227" s="63">
        <f t="shared" si="141"/>
        <v>5</v>
      </c>
      <c r="I227" s="56">
        <v>0</v>
      </c>
      <c r="J227" s="56">
        <v>0</v>
      </c>
      <c r="K227" s="97">
        <f t="shared" si="142"/>
        <v>0</v>
      </c>
      <c r="L227" s="97">
        <v>0</v>
      </c>
      <c r="M227" s="65">
        <f t="shared" si="143"/>
        <v>0</v>
      </c>
      <c r="N227" s="66">
        <f t="shared" si="144"/>
        <v>0</v>
      </c>
      <c r="O227" s="10"/>
      <c r="P227" s="10"/>
      <c r="Q227" s="10"/>
      <c r="R227" s="10"/>
      <c r="S227" s="10"/>
      <c r="T227" s="10"/>
    </row>
    <row r="228" spans="1:20" ht="18" customHeight="1" x14ac:dyDescent="0.25">
      <c r="A228" s="50" t="str">
        <f>IF(G228&lt;&gt;"",1+MAX($A$2:A227),"")</f>
        <v/>
      </c>
      <c r="B228" s="262"/>
      <c r="C228" s="260"/>
      <c r="D228" s="193" t="s">
        <v>337</v>
      </c>
      <c r="E228" s="99"/>
      <c r="F228" s="63"/>
      <c r="G228" s="62"/>
      <c r="H228" s="63"/>
      <c r="I228" s="56"/>
      <c r="J228" s="56"/>
      <c r="K228" s="97"/>
      <c r="L228" s="97"/>
      <c r="M228" s="65"/>
      <c r="N228" s="66"/>
      <c r="O228" s="10"/>
      <c r="P228" s="10"/>
      <c r="Q228" s="10"/>
      <c r="R228" s="10"/>
      <c r="S228" s="10"/>
      <c r="T228" s="10"/>
    </row>
    <row r="229" spans="1:20" ht="18" customHeight="1" x14ac:dyDescent="0.25">
      <c r="A229" s="50">
        <f>IF(G229&lt;&gt;"",1+MAX($A$2:A228),"")</f>
        <v>144</v>
      </c>
      <c r="B229" s="262"/>
      <c r="C229" s="260"/>
      <c r="D229" s="52" t="s">
        <v>608</v>
      </c>
      <c r="E229" s="99" t="s">
        <v>34</v>
      </c>
      <c r="F229" s="63">
        <v>27</v>
      </c>
      <c r="G229" s="62">
        <v>0</v>
      </c>
      <c r="H229" s="63">
        <f t="shared" si="141"/>
        <v>27</v>
      </c>
      <c r="I229" s="56">
        <v>0</v>
      </c>
      <c r="J229" s="56">
        <v>0</v>
      </c>
      <c r="K229" s="97">
        <f t="shared" si="142"/>
        <v>0</v>
      </c>
      <c r="L229" s="97">
        <v>0</v>
      </c>
      <c r="M229" s="65">
        <f t="shared" si="143"/>
        <v>0</v>
      </c>
      <c r="N229" s="66">
        <f t="shared" si="144"/>
        <v>0</v>
      </c>
      <c r="O229" s="10"/>
      <c r="P229" s="10"/>
      <c r="Q229" s="10"/>
      <c r="R229" s="10"/>
      <c r="S229" s="10"/>
      <c r="T229" s="10"/>
    </row>
    <row r="230" spans="1:20" ht="18" customHeight="1" x14ac:dyDescent="0.25">
      <c r="A230" s="50" t="str">
        <f>IF(G230&lt;&gt;"",1+MAX($A$2:A229),"")</f>
        <v/>
      </c>
      <c r="B230" s="262"/>
      <c r="C230" s="260"/>
      <c r="D230" s="193" t="s">
        <v>107</v>
      </c>
      <c r="E230" s="107"/>
      <c r="F230" s="63"/>
      <c r="G230" s="62"/>
      <c r="H230" s="63"/>
      <c r="I230" s="64"/>
      <c r="J230" s="64"/>
      <c r="K230" s="97"/>
      <c r="L230" s="64"/>
      <c r="M230" s="65"/>
      <c r="N230" s="67"/>
      <c r="O230" s="10"/>
      <c r="P230" s="10"/>
      <c r="Q230" s="10"/>
      <c r="R230" s="10"/>
      <c r="S230" s="10"/>
      <c r="T230" s="10"/>
    </row>
    <row r="231" spans="1:20" ht="171.6" x14ac:dyDescent="0.25">
      <c r="A231" s="50">
        <f>IF(G231&lt;&gt;"",1+MAX($A$2:A230),"")</f>
        <v>145</v>
      </c>
      <c r="B231" s="262"/>
      <c r="C231" s="260"/>
      <c r="D231" s="197" t="s">
        <v>609</v>
      </c>
      <c r="E231" s="99" t="s">
        <v>34</v>
      </c>
      <c r="F231" s="63">
        <v>1</v>
      </c>
      <c r="G231" s="62">
        <v>0</v>
      </c>
      <c r="H231" s="63">
        <f t="shared" ref="H231:H239" si="145">(G231*F231)+F231</f>
        <v>1</v>
      </c>
      <c r="I231" s="56">
        <v>0</v>
      </c>
      <c r="J231" s="56">
        <v>0</v>
      </c>
      <c r="K231" s="97">
        <f t="shared" ref="K231:K239" si="146">I231*J231</f>
        <v>0</v>
      </c>
      <c r="L231" s="97">
        <v>0</v>
      </c>
      <c r="M231" s="65">
        <f t="shared" ref="M231:M239" si="147">+L231+K231</f>
        <v>0</v>
      </c>
      <c r="N231" s="66">
        <f t="shared" ref="N231:N239" si="148">H231*M231</f>
        <v>0</v>
      </c>
      <c r="O231" s="10"/>
      <c r="P231" s="10"/>
      <c r="Q231" s="10"/>
      <c r="R231" s="10"/>
      <c r="S231" s="10"/>
      <c r="T231" s="10"/>
    </row>
    <row r="232" spans="1:20" ht="18" customHeight="1" x14ac:dyDescent="0.25">
      <c r="A232" s="50">
        <f>IF(G232&lt;&gt;"",1+MAX($A$2:A231),"")</f>
        <v>146</v>
      </c>
      <c r="B232" s="262"/>
      <c r="C232" s="260"/>
      <c r="D232" s="52" t="s">
        <v>334</v>
      </c>
      <c r="E232" s="99" t="s">
        <v>34</v>
      </c>
      <c r="F232" s="63">
        <v>5</v>
      </c>
      <c r="G232" s="62">
        <v>0</v>
      </c>
      <c r="H232" s="63">
        <f t="shared" si="145"/>
        <v>5</v>
      </c>
      <c r="I232" s="56">
        <v>0</v>
      </c>
      <c r="J232" s="56">
        <v>0</v>
      </c>
      <c r="K232" s="97">
        <f t="shared" si="146"/>
        <v>0</v>
      </c>
      <c r="L232" s="97">
        <v>0</v>
      </c>
      <c r="M232" s="65">
        <f t="shared" si="147"/>
        <v>0</v>
      </c>
      <c r="N232" s="66">
        <f t="shared" si="148"/>
        <v>0</v>
      </c>
      <c r="O232" s="10"/>
      <c r="P232" s="10"/>
      <c r="Q232" s="10"/>
      <c r="R232" s="10"/>
      <c r="S232" s="10"/>
      <c r="T232" s="10"/>
    </row>
    <row r="233" spans="1:20" ht="18" customHeight="1" x14ac:dyDescent="0.25">
      <c r="A233" s="50">
        <f>IF(G233&lt;&gt;"",1+MAX($A$2:A232),"")</f>
        <v>147</v>
      </c>
      <c r="B233" s="262"/>
      <c r="C233" s="260"/>
      <c r="D233" s="52" t="s">
        <v>335</v>
      </c>
      <c r="E233" s="99" t="s">
        <v>34</v>
      </c>
      <c r="F233" s="63">
        <v>2</v>
      </c>
      <c r="G233" s="62">
        <v>0</v>
      </c>
      <c r="H233" s="63">
        <f t="shared" si="145"/>
        <v>2</v>
      </c>
      <c r="I233" s="56">
        <v>0</v>
      </c>
      <c r="J233" s="56">
        <v>0</v>
      </c>
      <c r="K233" s="97">
        <f t="shared" si="146"/>
        <v>0</v>
      </c>
      <c r="L233" s="97">
        <v>0</v>
      </c>
      <c r="M233" s="65">
        <f t="shared" si="147"/>
        <v>0</v>
      </c>
      <c r="N233" s="66">
        <f t="shared" si="148"/>
        <v>0</v>
      </c>
      <c r="O233" s="10"/>
      <c r="P233" s="10"/>
      <c r="Q233" s="10"/>
      <c r="R233" s="10"/>
      <c r="S233" s="10"/>
      <c r="T233" s="10"/>
    </row>
    <row r="234" spans="1:20" ht="18" customHeight="1" x14ac:dyDescent="0.25">
      <c r="A234" s="50">
        <f>IF(G234&lt;&gt;"",1+MAX($A$2:A233),"")</f>
        <v>148</v>
      </c>
      <c r="B234" s="262"/>
      <c r="C234" s="260"/>
      <c r="D234" s="52" t="s">
        <v>336</v>
      </c>
      <c r="E234" s="99" t="s">
        <v>34</v>
      </c>
      <c r="F234" s="63">
        <v>2</v>
      </c>
      <c r="G234" s="62">
        <v>0</v>
      </c>
      <c r="H234" s="63">
        <f t="shared" si="145"/>
        <v>2</v>
      </c>
      <c r="I234" s="56">
        <v>0</v>
      </c>
      <c r="J234" s="56">
        <v>0</v>
      </c>
      <c r="K234" s="97">
        <f t="shared" si="146"/>
        <v>0</v>
      </c>
      <c r="L234" s="97">
        <v>0</v>
      </c>
      <c r="M234" s="65">
        <f t="shared" si="147"/>
        <v>0</v>
      </c>
      <c r="N234" s="66">
        <f t="shared" si="148"/>
        <v>0</v>
      </c>
      <c r="O234" s="10"/>
      <c r="P234" s="10"/>
      <c r="Q234" s="10"/>
      <c r="R234" s="10"/>
      <c r="S234" s="10"/>
      <c r="T234" s="10"/>
    </row>
    <row r="235" spans="1:20" ht="18" customHeight="1" x14ac:dyDescent="0.25">
      <c r="A235" s="50">
        <f>IF(G235&lt;&gt;"",1+MAX($A$2:A234),"")</f>
        <v>149</v>
      </c>
      <c r="B235" s="262"/>
      <c r="C235" s="260"/>
      <c r="D235" s="52" t="s">
        <v>324</v>
      </c>
      <c r="E235" s="99" t="s">
        <v>34</v>
      </c>
      <c r="F235" s="63">
        <v>51</v>
      </c>
      <c r="G235" s="62">
        <v>0</v>
      </c>
      <c r="H235" s="63">
        <f t="shared" si="145"/>
        <v>51</v>
      </c>
      <c r="I235" s="56">
        <v>0</v>
      </c>
      <c r="J235" s="56">
        <v>0</v>
      </c>
      <c r="K235" s="97">
        <f t="shared" si="146"/>
        <v>0</v>
      </c>
      <c r="L235" s="97">
        <v>0</v>
      </c>
      <c r="M235" s="65">
        <f t="shared" si="147"/>
        <v>0</v>
      </c>
      <c r="N235" s="66">
        <f t="shared" si="148"/>
        <v>0</v>
      </c>
      <c r="O235" s="10"/>
      <c r="P235" s="10"/>
      <c r="Q235" s="10"/>
      <c r="R235" s="10"/>
      <c r="S235" s="10"/>
      <c r="T235" s="10"/>
    </row>
    <row r="236" spans="1:20" ht="18" customHeight="1" x14ac:dyDescent="0.25">
      <c r="A236" s="50" t="str">
        <f>IF(G236&lt;&gt;"",1+MAX($A$2:A235),"")</f>
        <v/>
      </c>
      <c r="B236" s="262"/>
      <c r="C236" s="260"/>
      <c r="D236" s="193" t="s">
        <v>338</v>
      </c>
      <c r="E236" s="99"/>
      <c r="F236" s="63"/>
      <c r="G236" s="62"/>
      <c r="H236" s="63"/>
      <c r="I236" s="56"/>
      <c r="J236" s="56"/>
      <c r="K236" s="97"/>
      <c r="L236" s="97"/>
      <c r="M236" s="65"/>
      <c r="N236" s="66"/>
      <c r="O236" s="10"/>
      <c r="P236" s="10"/>
      <c r="Q236" s="10"/>
      <c r="R236" s="10"/>
      <c r="S236" s="10"/>
      <c r="T236" s="10"/>
    </row>
    <row r="237" spans="1:20" ht="18" customHeight="1" x14ac:dyDescent="0.25">
      <c r="A237" s="50">
        <f>IF(G237&lt;&gt;"",1+MAX($A$2:A236),"")</f>
        <v>150</v>
      </c>
      <c r="B237" s="262"/>
      <c r="C237" s="260"/>
      <c r="D237" s="52" t="s">
        <v>610</v>
      </c>
      <c r="E237" s="99" t="s">
        <v>34</v>
      </c>
      <c r="F237" s="63">
        <v>70</v>
      </c>
      <c r="G237" s="62">
        <v>0</v>
      </c>
      <c r="H237" s="63">
        <f t="shared" si="145"/>
        <v>70</v>
      </c>
      <c r="I237" s="56">
        <v>0</v>
      </c>
      <c r="J237" s="56">
        <v>0</v>
      </c>
      <c r="K237" s="97">
        <f t="shared" si="146"/>
        <v>0</v>
      </c>
      <c r="L237" s="97">
        <v>0</v>
      </c>
      <c r="M237" s="65">
        <f t="shared" si="147"/>
        <v>0</v>
      </c>
      <c r="N237" s="66">
        <f t="shared" si="148"/>
        <v>0</v>
      </c>
      <c r="O237" s="10"/>
      <c r="P237" s="10"/>
      <c r="Q237" s="10"/>
      <c r="R237" s="10"/>
      <c r="S237" s="10"/>
      <c r="T237" s="10"/>
    </row>
    <row r="238" spans="1:20" ht="18" customHeight="1" x14ac:dyDescent="0.25">
      <c r="A238" s="50" t="str">
        <f>IF(G238&lt;&gt;"",1+MAX($A$2:A237),"")</f>
        <v/>
      </c>
      <c r="B238" s="262"/>
      <c r="C238" s="260"/>
      <c r="D238" s="193" t="s">
        <v>339</v>
      </c>
      <c r="E238" s="99"/>
      <c r="F238" s="63"/>
      <c r="G238" s="62"/>
      <c r="H238" s="63"/>
      <c r="I238" s="56"/>
      <c r="J238" s="56"/>
      <c r="K238" s="97"/>
      <c r="L238" s="97"/>
      <c r="M238" s="65"/>
      <c r="N238" s="66"/>
      <c r="O238" s="10"/>
      <c r="P238" s="10"/>
      <c r="Q238" s="10"/>
      <c r="R238" s="10"/>
      <c r="S238" s="10"/>
      <c r="T238" s="10"/>
    </row>
    <row r="239" spans="1:20" ht="18" customHeight="1" x14ac:dyDescent="0.25">
      <c r="A239" s="50">
        <f>IF(G239&lt;&gt;"",1+MAX($A$2:A238),"")</f>
        <v>151</v>
      </c>
      <c r="B239" s="262"/>
      <c r="C239" s="260"/>
      <c r="D239" s="52" t="s">
        <v>505</v>
      </c>
      <c r="E239" s="99" t="s">
        <v>34</v>
      </c>
      <c r="F239" s="63">
        <v>10</v>
      </c>
      <c r="G239" s="62">
        <v>0</v>
      </c>
      <c r="H239" s="63">
        <f t="shared" si="145"/>
        <v>10</v>
      </c>
      <c r="I239" s="56">
        <v>0</v>
      </c>
      <c r="J239" s="56">
        <v>0</v>
      </c>
      <c r="K239" s="97">
        <f t="shared" si="146"/>
        <v>0</v>
      </c>
      <c r="L239" s="97">
        <v>0</v>
      </c>
      <c r="M239" s="65">
        <f t="shared" si="147"/>
        <v>0</v>
      </c>
      <c r="N239" s="66">
        <f t="shared" si="148"/>
        <v>0</v>
      </c>
      <c r="O239" s="10"/>
      <c r="P239" s="10"/>
      <c r="Q239" s="10"/>
      <c r="R239" s="10"/>
      <c r="S239" s="10"/>
      <c r="T239" s="10"/>
    </row>
    <row r="240" spans="1:20" ht="18" customHeight="1" x14ac:dyDescent="0.25">
      <c r="A240" s="50" t="str">
        <f>IF(G240&lt;&gt;"",1+MAX($A$2:A239),"")</f>
        <v/>
      </c>
      <c r="B240" s="262"/>
      <c r="C240" s="260"/>
      <c r="D240" s="193" t="s">
        <v>98</v>
      </c>
      <c r="E240" s="85"/>
      <c r="F240" s="63"/>
      <c r="G240" s="62"/>
      <c r="H240" s="63"/>
      <c r="I240" s="64"/>
      <c r="J240" s="64"/>
      <c r="K240" s="97"/>
      <c r="L240" s="64"/>
      <c r="M240" s="65"/>
      <c r="N240" s="67"/>
      <c r="O240" s="10"/>
      <c r="P240" s="10"/>
      <c r="Q240" s="10"/>
      <c r="R240" s="10"/>
      <c r="S240" s="10"/>
      <c r="T240" s="10"/>
    </row>
    <row r="241" spans="1:20" ht="31.2" x14ac:dyDescent="0.25">
      <c r="A241" s="50">
        <f>IF(G241&lt;&gt;"",1+MAX($A$2:A240),"")</f>
        <v>152</v>
      </c>
      <c r="B241" s="263"/>
      <c r="C241" s="261"/>
      <c r="D241" s="197" t="s">
        <v>66</v>
      </c>
      <c r="E241" s="99" t="s">
        <v>31</v>
      </c>
      <c r="F241" s="63"/>
      <c r="G241" s="62">
        <v>0</v>
      </c>
      <c r="H241" s="63">
        <f t="shared" ref="H241" si="149">(G241*F241)+F241</f>
        <v>0</v>
      </c>
      <c r="I241" s="56">
        <v>0</v>
      </c>
      <c r="J241" s="56">
        <v>0</v>
      </c>
      <c r="K241" s="97">
        <f t="shared" ref="K241" si="150">I241*J241</f>
        <v>0</v>
      </c>
      <c r="L241" s="97">
        <v>0</v>
      </c>
      <c r="M241" s="65">
        <f>+L241+K241</f>
        <v>0</v>
      </c>
      <c r="N241" s="66">
        <f>H241*M241</f>
        <v>0</v>
      </c>
      <c r="O241" s="10"/>
      <c r="P241" s="10"/>
      <c r="Q241" s="10"/>
      <c r="R241" s="10"/>
      <c r="S241" s="10"/>
      <c r="T241" s="10"/>
    </row>
    <row r="242" spans="1:20" s="1" customFormat="1" ht="18" customHeight="1" x14ac:dyDescent="0.25">
      <c r="A242" s="69" t="str">
        <f>IF(G242&lt;&gt;"",1+MAX($A$2:A241),"")</f>
        <v/>
      </c>
      <c r="B242" s="69"/>
      <c r="C242" s="69"/>
      <c r="D242" s="198"/>
      <c r="E242" s="199"/>
      <c r="F242" s="200"/>
      <c r="G242" s="69"/>
      <c r="H242" s="69"/>
      <c r="I242" s="201"/>
      <c r="J242" s="69"/>
      <c r="K242" s="70"/>
      <c r="L242" s="70"/>
      <c r="M242" s="71" t="s">
        <v>22</v>
      </c>
      <c r="N242" s="202">
        <f>SUM(N41:N241)</f>
        <v>0</v>
      </c>
      <c r="P242" s="203"/>
      <c r="Q242" s="203"/>
    </row>
    <row r="243" spans="1:20" ht="15.6" x14ac:dyDescent="0.25">
      <c r="A243" s="211" t="str">
        <f>IF(G243&lt;&gt;"",1+MAX($A$2:A242),"")</f>
        <v/>
      </c>
      <c r="B243" s="86"/>
      <c r="C243" s="86"/>
      <c r="D243" s="86"/>
      <c r="E243" s="87"/>
      <c r="F243" s="183"/>
      <c r="G243" s="88"/>
      <c r="H243" s="183"/>
      <c r="I243" s="184"/>
      <c r="J243" s="183"/>
      <c r="K243" s="89"/>
      <c r="L243" s="89"/>
      <c r="M243" s="185"/>
      <c r="N243" s="90"/>
      <c r="O243" s="10"/>
      <c r="P243" s="10"/>
      <c r="Q243" s="10"/>
      <c r="R243" s="10"/>
      <c r="S243" s="10"/>
      <c r="T243" s="10"/>
    </row>
    <row r="244" spans="1:20" ht="17.399999999999999" x14ac:dyDescent="0.25">
      <c r="A244" s="76" t="str">
        <f>IF(G244&lt;&gt;"",1+MAX($A$2:A243),"")</f>
        <v/>
      </c>
      <c r="B244" s="76"/>
      <c r="C244" s="76"/>
      <c r="D244" s="77"/>
      <c r="E244" s="78" t="s">
        <v>69</v>
      </c>
      <c r="F244" s="79"/>
      <c r="G244" s="79"/>
      <c r="H244" s="79"/>
      <c r="I244" s="79"/>
      <c r="J244" s="79"/>
      <c r="K244" s="79"/>
      <c r="L244" s="79"/>
      <c r="M244" s="80"/>
      <c r="N244" s="81"/>
      <c r="O244" s="10"/>
      <c r="P244" s="10"/>
      <c r="Q244" s="10"/>
      <c r="R244" s="10"/>
      <c r="S244" s="10"/>
      <c r="T244" s="10"/>
    </row>
    <row r="245" spans="1:20" ht="15.6" x14ac:dyDescent="0.25">
      <c r="A245" s="50" t="str">
        <f>IF(G245&lt;&gt;"",1+MAX($A$2:A244),"")</f>
        <v/>
      </c>
      <c r="B245" s="61"/>
      <c r="C245" s="61"/>
      <c r="D245" s="82" t="s">
        <v>357</v>
      </c>
      <c r="E245" s="154"/>
      <c r="F245" s="63"/>
      <c r="G245" s="62"/>
      <c r="H245" s="63"/>
      <c r="I245" s="64"/>
      <c r="J245" s="64"/>
      <c r="K245" s="97"/>
      <c r="L245" s="97"/>
      <c r="M245" s="65"/>
      <c r="N245" s="66"/>
      <c r="O245" s="10"/>
      <c r="P245" s="10"/>
      <c r="Q245" s="10"/>
      <c r="R245" s="10"/>
      <c r="S245" s="10"/>
      <c r="T245" s="10"/>
    </row>
    <row r="246" spans="1:20" ht="37.950000000000003" customHeight="1" x14ac:dyDescent="0.25">
      <c r="A246" s="50" t="str">
        <f>IF(G246&lt;&gt;"",1+MAX($A$2:A245),"")</f>
        <v/>
      </c>
      <c r="B246" s="256" t="s">
        <v>358</v>
      </c>
      <c r="C246" s="238" t="s">
        <v>359</v>
      </c>
      <c r="D246" s="171" t="s">
        <v>360</v>
      </c>
      <c r="E246" s="96"/>
      <c r="F246" s="92"/>
      <c r="G246" s="62"/>
      <c r="H246" s="63"/>
      <c r="I246" s="64"/>
      <c r="J246" s="64"/>
      <c r="K246" s="97"/>
      <c r="L246" s="97"/>
      <c r="M246" s="65"/>
      <c r="N246" s="66"/>
      <c r="O246" s="10"/>
      <c r="P246" s="10"/>
      <c r="Q246" s="10"/>
      <c r="R246" s="10"/>
      <c r="S246" s="10"/>
      <c r="T246" s="10"/>
    </row>
    <row r="247" spans="1:20" ht="15.6" x14ac:dyDescent="0.25">
      <c r="A247" s="50">
        <f>IF(G247&lt;&gt;"",1+MAX($A$2:A246),"")</f>
        <v>153</v>
      </c>
      <c r="B247" s="257"/>
      <c r="C247" s="61"/>
      <c r="D247" s="52" t="s">
        <v>361</v>
      </c>
      <c r="E247" s="98" t="s">
        <v>41</v>
      </c>
      <c r="F247" s="63">
        <v>48</v>
      </c>
      <c r="G247" s="62">
        <v>0.1</v>
      </c>
      <c r="H247" s="63">
        <f t="shared" ref="H247:H248" si="151">(G247*F247)+F247</f>
        <v>52.8</v>
      </c>
      <c r="I247" s="56">
        <v>0</v>
      </c>
      <c r="J247" s="56">
        <v>0</v>
      </c>
      <c r="K247" s="97">
        <f t="shared" ref="K247:K248" si="152">I247*J247</f>
        <v>0</v>
      </c>
      <c r="L247" s="97">
        <v>0</v>
      </c>
      <c r="M247" s="65">
        <f t="shared" ref="M247:M248" si="153">+L247+K247</f>
        <v>0</v>
      </c>
      <c r="N247" s="66">
        <f>H247*M247</f>
        <v>0</v>
      </c>
      <c r="O247" s="10"/>
      <c r="P247" s="10"/>
      <c r="Q247" s="10"/>
      <c r="R247" s="10"/>
      <c r="S247" s="10"/>
      <c r="T247" s="10"/>
    </row>
    <row r="248" spans="1:20" ht="15.6" x14ac:dyDescent="0.25">
      <c r="A248" s="50">
        <f>IF(G248&lt;&gt;"",1+MAX($A$2:A247),"")</f>
        <v>154</v>
      </c>
      <c r="B248" s="257"/>
      <c r="C248" s="61"/>
      <c r="D248" s="52" t="s">
        <v>362</v>
      </c>
      <c r="E248" s="99" t="s">
        <v>41</v>
      </c>
      <c r="F248" s="63">
        <v>48</v>
      </c>
      <c r="G248" s="62">
        <v>0.1</v>
      </c>
      <c r="H248" s="63">
        <f t="shared" si="151"/>
        <v>52.8</v>
      </c>
      <c r="I248" s="56">
        <v>0</v>
      </c>
      <c r="J248" s="56">
        <v>0</v>
      </c>
      <c r="K248" s="97">
        <f t="shared" si="152"/>
        <v>0</v>
      </c>
      <c r="L248" s="97">
        <v>0</v>
      </c>
      <c r="M248" s="65">
        <f t="shared" si="153"/>
        <v>0</v>
      </c>
      <c r="N248" s="66">
        <f>H248*M248</f>
        <v>0</v>
      </c>
      <c r="O248" s="10"/>
      <c r="P248" s="10"/>
      <c r="Q248" s="10"/>
      <c r="R248" s="10"/>
      <c r="S248" s="10"/>
      <c r="T248" s="10"/>
    </row>
    <row r="249" spans="1:20" ht="37.950000000000003" customHeight="1" x14ac:dyDescent="0.25">
      <c r="A249" s="50" t="str">
        <f>IF(G249&lt;&gt;"",1+MAX($A$2:A248),"")</f>
        <v/>
      </c>
      <c r="B249" s="257"/>
      <c r="C249" s="238" t="s">
        <v>359</v>
      </c>
      <c r="D249" s="171" t="s">
        <v>363</v>
      </c>
      <c r="E249" s="96"/>
      <c r="F249" s="92"/>
      <c r="G249" s="62"/>
      <c r="H249" s="63"/>
      <c r="I249" s="64"/>
      <c r="J249" s="64"/>
      <c r="K249" s="97"/>
      <c r="L249" s="97"/>
      <c r="M249" s="65"/>
      <c r="N249" s="66"/>
      <c r="O249" s="10"/>
      <c r="P249" s="10"/>
      <c r="Q249" s="10"/>
      <c r="R249" s="10"/>
      <c r="S249" s="10"/>
      <c r="T249" s="10"/>
    </row>
    <row r="250" spans="1:20" ht="15.6" x14ac:dyDescent="0.25">
      <c r="A250" s="50">
        <f>IF(G250&lt;&gt;"",1+MAX($A$2:A249),"")</f>
        <v>155</v>
      </c>
      <c r="B250" s="257"/>
      <c r="C250" s="61"/>
      <c r="D250" s="52" t="s">
        <v>361</v>
      </c>
      <c r="E250" s="98" t="s">
        <v>41</v>
      </c>
      <c r="F250" s="63">
        <v>48</v>
      </c>
      <c r="G250" s="62">
        <v>0.1</v>
      </c>
      <c r="H250" s="63">
        <f t="shared" ref="H250:H251" si="154">(G250*F250)+F250</f>
        <v>52.8</v>
      </c>
      <c r="I250" s="56">
        <v>0</v>
      </c>
      <c r="J250" s="56">
        <v>0</v>
      </c>
      <c r="K250" s="97">
        <f t="shared" ref="K250:K251" si="155">I250*J250</f>
        <v>0</v>
      </c>
      <c r="L250" s="97">
        <v>0</v>
      </c>
      <c r="M250" s="65">
        <f t="shared" ref="M250:M251" si="156">+L250+K250</f>
        <v>0</v>
      </c>
      <c r="N250" s="66">
        <f>H250*M250</f>
        <v>0</v>
      </c>
      <c r="O250" s="10"/>
      <c r="P250" s="10"/>
      <c r="Q250" s="10"/>
      <c r="R250" s="10"/>
      <c r="S250" s="10"/>
      <c r="T250" s="10"/>
    </row>
    <row r="251" spans="1:20" ht="15.6" x14ac:dyDescent="0.25">
      <c r="A251" s="50">
        <f>IF(G251&lt;&gt;"",1+MAX($A$2:A250),"")</f>
        <v>156</v>
      </c>
      <c r="B251" s="257"/>
      <c r="C251" s="61"/>
      <c r="D251" s="52" t="s">
        <v>362</v>
      </c>
      <c r="E251" s="99" t="s">
        <v>41</v>
      </c>
      <c r="F251" s="63">
        <v>48</v>
      </c>
      <c r="G251" s="62">
        <v>0.1</v>
      </c>
      <c r="H251" s="63">
        <f t="shared" si="154"/>
        <v>52.8</v>
      </c>
      <c r="I251" s="56">
        <v>0</v>
      </c>
      <c r="J251" s="56">
        <v>0</v>
      </c>
      <c r="K251" s="97">
        <f t="shared" si="155"/>
        <v>0</v>
      </c>
      <c r="L251" s="97">
        <v>0</v>
      </c>
      <c r="M251" s="65">
        <f t="shared" si="156"/>
        <v>0</v>
      </c>
      <c r="N251" s="66">
        <f>H251*M251</f>
        <v>0</v>
      </c>
      <c r="O251" s="10"/>
      <c r="P251" s="10"/>
      <c r="Q251" s="10"/>
      <c r="R251" s="10"/>
      <c r="S251" s="10"/>
      <c r="T251" s="10"/>
    </row>
    <row r="252" spans="1:20" ht="15.6" x14ac:dyDescent="0.25">
      <c r="A252" s="50" t="str">
        <f>IF(G252&lt;&gt;"",1+MAX($A$2:A251),"")</f>
        <v/>
      </c>
      <c r="B252" s="257"/>
      <c r="C252" s="61"/>
      <c r="D252" s="82" t="s">
        <v>364</v>
      </c>
      <c r="E252" s="154"/>
      <c r="F252" s="63"/>
      <c r="G252" s="62"/>
      <c r="H252" s="63"/>
      <c r="I252" s="64"/>
      <c r="J252" s="64"/>
      <c r="K252" s="97"/>
      <c r="L252" s="97"/>
      <c r="M252" s="65"/>
      <c r="N252" s="66"/>
      <c r="O252" s="10"/>
      <c r="P252" s="10"/>
      <c r="Q252" s="10"/>
      <c r="R252" s="10"/>
      <c r="S252" s="10"/>
      <c r="T252" s="10"/>
    </row>
    <row r="253" spans="1:20" ht="37.950000000000003" customHeight="1" x14ac:dyDescent="0.25">
      <c r="A253" s="50" t="str">
        <f>IF(G253&lt;&gt;"",1+MAX($A$2:A252),"")</f>
        <v/>
      </c>
      <c r="B253" s="257"/>
      <c r="C253" s="238" t="s">
        <v>359</v>
      </c>
      <c r="D253" s="171" t="s">
        <v>365</v>
      </c>
      <c r="E253" s="96"/>
      <c r="F253" s="92"/>
      <c r="G253" s="62"/>
      <c r="H253" s="63"/>
      <c r="I253" s="64"/>
      <c r="J253" s="64"/>
      <c r="K253" s="97"/>
      <c r="L253" s="97"/>
      <c r="M253" s="65"/>
      <c r="N253" s="66"/>
      <c r="O253" s="10"/>
      <c r="P253" s="10"/>
      <c r="Q253" s="10"/>
      <c r="R253" s="10"/>
      <c r="S253" s="10"/>
      <c r="T253" s="10"/>
    </row>
    <row r="254" spans="1:20" ht="15.6" x14ac:dyDescent="0.25">
      <c r="A254" s="50">
        <f>IF(G254&lt;&gt;"",1+MAX($A$2:A253),"")</f>
        <v>157</v>
      </c>
      <c r="B254" s="257"/>
      <c r="C254" s="61"/>
      <c r="D254" s="52" t="s">
        <v>361</v>
      </c>
      <c r="E254" s="98" t="s">
        <v>41</v>
      </c>
      <c r="F254" s="63">
        <v>574</v>
      </c>
      <c r="G254" s="62">
        <v>0.1</v>
      </c>
      <c r="H254" s="63">
        <f t="shared" ref="H254:H255" si="157">(G254*F254)+F254</f>
        <v>631.4</v>
      </c>
      <c r="I254" s="56">
        <v>0</v>
      </c>
      <c r="J254" s="56">
        <v>0</v>
      </c>
      <c r="K254" s="97">
        <f t="shared" ref="K254:K255" si="158">I254*J254</f>
        <v>0</v>
      </c>
      <c r="L254" s="97">
        <v>0</v>
      </c>
      <c r="M254" s="65">
        <f t="shared" ref="M254:M255" si="159">+L254+K254</f>
        <v>0</v>
      </c>
      <c r="N254" s="66">
        <f>H254*M254</f>
        <v>0</v>
      </c>
      <c r="O254" s="10"/>
      <c r="P254" s="10"/>
      <c r="Q254" s="10"/>
      <c r="R254" s="10"/>
      <c r="S254" s="10"/>
      <c r="T254" s="10"/>
    </row>
    <row r="255" spans="1:20" ht="15.6" x14ac:dyDescent="0.25">
      <c r="A255" s="50">
        <f>IF(G255&lt;&gt;"",1+MAX($A$2:A254),"")</f>
        <v>158</v>
      </c>
      <c r="B255" s="257"/>
      <c r="C255" s="61"/>
      <c r="D255" s="52" t="s">
        <v>362</v>
      </c>
      <c r="E255" s="99" t="s">
        <v>41</v>
      </c>
      <c r="F255" s="63">
        <v>574</v>
      </c>
      <c r="G255" s="62">
        <v>0.1</v>
      </c>
      <c r="H255" s="63">
        <f t="shared" si="157"/>
        <v>631.4</v>
      </c>
      <c r="I255" s="56">
        <v>0</v>
      </c>
      <c r="J255" s="56">
        <v>0</v>
      </c>
      <c r="K255" s="97">
        <f t="shared" si="158"/>
        <v>0</v>
      </c>
      <c r="L255" s="97">
        <v>0</v>
      </c>
      <c r="M255" s="65">
        <f t="shared" si="159"/>
        <v>0</v>
      </c>
      <c r="N255" s="66">
        <f>H255*M255</f>
        <v>0</v>
      </c>
      <c r="O255" s="10"/>
      <c r="P255" s="10"/>
      <c r="Q255" s="10"/>
      <c r="R255" s="10"/>
      <c r="S255" s="10"/>
      <c r="T255" s="10"/>
    </row>
    <row r="256" spans="1:20" ht="37.950000000000003" customHeight="1" x14ac:dyDescent="0.25">
      <c r="A256" s="50" t="str">
        <f>IF(G256&lt;&gt;"",1+MAX($A$2:A255),"")</f>
        <v/>
      </c>
      <c r="B256" s="257"/>
      <c r="C256" s="238" t="s">
        <v>359</v>
      </c>
      <c r="D256" s="171" t="s">
        <v>363</v>
      </c>
      <c r="E256" s="96"/>
      <c r="F256" s="92"/>
      <c r="G256" s="62"/>
      <c r="H256" s="63"/>
      <c r="I256" s="64"/>
      <c r="J256" s="64"/>
      <c r="K256" s="97"/>
      <c r="L256" s="97"/>
      <c r="M256" s="65"/>
      <c r="N256" s="66"/>
      <c r="O256" s="10"/>
      <c r="P256" s="10"/>
      <c r="Q256" s="10"/>
      <c r="R256" s="10"/>
      <c r="S256" s="10"/>
      <c r="T256" s="10"/>
    </row>
    <row r="257" spans="1:20" ht="15.6" x14ac:dyDescent="0.25">
      <c r="A257" s="50">
        <f>IF(G257&lt;&gt;"",1+MAX($A$2:A256),"")</f>
        <v>159</v>
      </c>
      <c r="B257" s="257"/>
      <c r="C257" s="61"/>
      <c r="D257" s="52" t="s">
        <v>361</v>
      </c>
      <c r="E257" s="98" t="s">
        <v>41</v>
      </c>
      <c r="F257" s="63">
        <v>497</v>
      </c>
      <c r="G257" s="62">
        <v>0.1</v>
      </c>
      <c r="H257" s="63">
        <f t="shared" ref="H257:H258" si="160">(G257*F257)+F257</f>
        <v>546.70000000000005</v>
      </c>
      <c r="I257" s="56">
        <v>0</v>
      </c>
      <c r="J257" s="56">
        <v>0</v>
      </c>
      <c r="K257" s="97">
        <f t="shared" ref="K257:K258" si="161">I257*J257</f>
        <v>0</v>
      </c>
      <c r="L257" s="97">
        <v>0</v>
      </c>
      <c r="M257" s="65">
        <f t="shared" ref="M257:M258" si="162">+L257+K257</f>
        <v>0</v>
      </c>
      <c r="N257" s="66">
        <f>H257*M257</f>
        <v>0</v>
      </c>
      <c r="O257" s="10"/>
      <c r="P257" s="10"/>
      <c r="Q257" s="10"/>
      <c r="R257" s="10"/>
      <c r="S257" s="10"/>
      <c r="T257" s="10"/>
    </row>
    <row r="258" spans="1:20" ht="15.6" x14ac:dyDescent="0.25">
      <c r="A258" s="50">
        <f>IF(G258&lt;&gt;"",1+MAX($A$2:A257),"")</f>
        <v>160</v>
      </c>
      <c r="B258" s="257"/>
      <c r="C258" s="61"/>
      <c r="D258" s="52" t="s">
        <v>362</v>
      </c>
      <c r="E258" s="99" t="s">
        <v>41</v>
      </c>
      <c r="F258" s="63">
        <v>497</v>
      </c>
      <c r="G258" s="62">
        <v>0.1</v>
      </c>
      <c r="H258" s="63">
        <f t="shared" si="160"/>
        <v>546.70000000000005</v>
      </c>
      <c r="I258" s="56">
        <v>0</v>
      </c>
      <c r="J258" s="56">
        <v>0</v>
      </c>
      <c r="K258" s="97">
        <f t="shared" si="161"/>
        <v>0</v>
      </c>
      <c r="L258" s="97">
        <v>0</v>
      </c>
      <c r="M258" s="65">
        <f t="shared" si="162"/>
        <v>0</v>
      </c>
      <c r="N258" s="66">
        <f>H258*M258</f>
        <v>0</v>
      </c>
      <c r="O258" s="10"/>
      <c r="P258" s="10"/>
      <c r="Q258" s="10"/>
      <c r="R258" s="10"/>
      <c r="S258" s="10"/>
      <c r="T258" s="10"/>
    </row>
    <row r="259" spans="1:20" ht="37.950000000000003" customHeight="1" x14ac:dyDescent="0.25">
      <c r="A259" s="50" t="str">
        <f>IF(G259&lt;&gt;"",1+MAX($A$2:A258),"")</f>
        <v/>
      </c>
      <c r="B259" s="257"/>
      <c r="C259" s="238"/>
      <c r="D259" s="171" t="s">
        <v>366</v>
      </c>
      <c r="E259" s="96"/>
      <c r="F259" s="92"/>
      <c r="G259" s="62"/>
      <c r="H259" s="63"/>
      <c r="I259" s="64"/>
      <c r="J259" s="64"/>
      <c r="K259" s="97"/>
      <c r="L259" s="97"/>
      <c r="M259" s="65"/>
      <c r="N259" s="66"/>
      <c r="O259" s="10"/>
      <c r="P259" s="10"/>
      <c r="Q259" s="10"/>
      <c r="R259" s="10"/>
      <c r="S259" s="10"/>
      <c r="T259" s="10"/>
    </row>
    <row r="260" spans="1:20" ht="15.6" x14ac:dyDescent="0.25">
      <c r="A260" s="50">
        <f>IF(G260&lt;&gt;"",1+MAX($A$2:A259),"")</f>
        <v>161</v>
      </c>
      <c r="B260" s="257"/>
      <c r="C260" s="61"/>
      <c r="D260" s="52" t="s">
        <v>361</v>
      </c>
      <c r="E260" s="98" t="s">
        <v>41</v>
      </c>
      <c r="F260" s="63">
        <v>77</v>
      </c>
      <c r="G260" s="62">
        <v>0.1</v>
      </c>
      <c r="H260" s="63">
        <f t="shared" ref="H260:H261" si="163">(G260*F260)+F260</f>
        <v>84.7</v>
      </c>
      <c r="I260" s="56">
        <v>0</v>
      </c>
      <c r="J260" s="56">
        <v>0</v>
      </c>
      <c r="K260" s="97">
        <f t="shared" ref="K260:K268" si="164">I260*J260</f>
        <v>0</v>
      </c>
      <c r="L260" s="97">
        <v>0</v>
      </c>
      <c r="M260" s="65">
        <f t="shared" ref="M260:M261" si="165">+L260+K260</f>
        <v>0</v>
      </c>
      <c r="N260" s="66">
        <f>H260*M260</f>
        <v>0</v>
      </c>
      <c r="O260" s="10"/>
      <c r="P260" s="10"/>
      <c r="Q260" s="10"/>
      <c r="R260" s="10"/>
      <c r="S260" s="10"/>
      <c r="T260" s="10"/>
    </row>
    <row r="261" spans="1:20" ht="15.6" x14ac:dyDescent="0.25">
      <c r="A261" s="50">
        <f>IF(G261&lt;&gt;"",1+MAX($A$2:A260),"")</f>
        <v>162</v>
      </c>
      <c r="B261" s="257"/>
      <c r="C261" s="61"/>
      <c r="D261" s="52" t="s">
        <v>362</v>
      </c>
      <c r="E261" s="99" t="s">
        <v>41</v>
      </c>
      <c r="F261" s="63">
        <v>77</v>
      </c>
      <c r="G261" s="62">
        <v>0.1</v>
      </c>
      <c r="H261" s="63">
        <f t="shared" si="163"/>
        <v>84.7</v>
      </c>
      <c r="I261" s="56">
        <v>0</v>
      </c>
      <c r="J261" s="56">
        <v>0</v>
      </c>
      <c r="K261" s="97">
        <f t="shared" si="164"/>
        <v>0</v>
      </c>
      <c r="L261" s="97">
        <v>0</v>
      </c>
      <c r="M261" s="65">
        <f t="shared" si="165"/>
        <v>0</v>
      </c>
      <c r="N261" s="66">
        <f>H261*M261</f>
        <v>0</v>
      </c>
      <c r="O261" s="10"/>
      <c r="P261" s="10"/>
      <c r="Q261" s="10"/>
      <c r="R261" s="10"/>
      <c r="S261" s="10"/>
      <c r="T261" s="10"/>
    </row>
    <row r="262" spans="1:20" ht="15.6" x14ac:dyDescent="0.25">
      <c r="A262" s="50" t="str">
        <f>IF(G262&lt;&gt;"",1+MAX($A$2:A261),"")</f>
        <v/>
      </c>
      <c r="B262" s="257"/>
      <c r="C262" s="95"/>
      <c r="D262" s="193" t="s">
        <v>222</v>
      </c>
      <c r="E262" s="101"/>
      <c r="F262" s="92"/>
      <c r="G262" s="62"/>
      <c r="H262" s="63"/>
      <c r="I262" s="64"/>
      <c r="J262" s="64"/>
      <c r="K262" s="97"/>
      <c r="L262" s="97"/>
      <c r="M262" s="65"/>
      <c r="N262" s="66"/>
      <c r="O262" s="10"/>
      <c r="P262" s="10"/>
      <c r="Q262" s="10"/>
      <c r="R262" s="10"/>
      <c r="S262" s="10"/>
      <c r="T262" s="10"/>
    </row>
    <row r="263" spans="1:20" ht="15.6" x14ac:dyDescent="0.25">
      <c r="A263" s="50">
        <f>IF(G263&lt;&gt;"",1+MAX($A$2:A262),"")</f>
        <v>163</v>
      </c>
      <c r="B263" s="257"/>
      <c r="C263" s="61"/>
      <c r="D263" s="52" t="s">
        <v>367</v>
      </c>
      <c r="E263" s="98" t="s">
        <v>4</v>
      </c>
      <c r="F263" s="63">
        <v>1</v>
      </c>
      <c r="G263" s="62">
        <v>0</v>
      </c>
      <c r="H263" s="63">
        <f t="shared" ref="H263" si="166">(G263*F263)+F263</f>
        <v>1</v>
      </c>
      <c r="I263" s="56">
        <v>0</v>
      </c>
      <c r="J263" s="56">
        <v>0</v>
      </c>
      <c r="K263" s="97">
        <f t="shared" si="164"/>
        <v>0</v>
      </c>
      <c r="L263" s="97">
        <v>0</v>
      </c>
      <c r="M263" s="65">
        <f t="shared" ref="M263:M270" si="167">+L263+K263</f>
        <v>0</v>
      </c>
      <c r="N263" s="66">
        <f>H263*M263</f>
        <v>0</v>
      </c>
      <c r="O263" s="10"/>
      <c r="P263" s="10"/>
      <c r="Q263" s="10"/>
      <c r="R263" s="10"/>
      <c r="S263" s="10"/>
      <c r="T263" s="10"/>
    </row>
    <row r="264" spans="1:20" ht="15.6" x14ac:dyDescent="0.25">
      <c r="A264" s="50" t="str">
        <f>IF(G264&lt;&gt;"",1+MAX($A$2:A263),"")</f>
        <v/>
      </c>
      <c r="B264" s="257"/>
      <c r="C264" s="256" t="s">
        <v>368</v>
      </c>
      <c r="D264" s="82" t="s">
        <v>81</v>
      </c>
      <c r="E264" s="154"/>
      <c r="F264" s="63"/>
      <c r="G264" s="62"/>
      <c r="H264" s="63"/>
      <c r="I264" s="64"/>
      <c r="J264" s="64"/>
      <c r="K264" s="97"/>
      <c r="L264" s="97"/>
      <c r="M264" s="65"/>
      <c r="N264" s="66"/>
      <c r="O264" s="10"/>
      <c r="P264" s="10"/>
      <c r="Q264" s="10"/>
      <c r="R264" s="10"/>
      <c r="S264" s="10"/>
      <c r="T264" s="10"/>
    </row>
    <row r="265" spans="1:20" ht="34.799999999999997" x14ac:dyDescent="0.25">
      <c r="A265" s="50" t="str">
        <f>IF(G265&lt;&gt;"",1+MAX($A$2:A264),"")</f>
        <v/>
      </c>
      <c r="B265" s="257"/>
      <c r="C265" s="257"/>
      <c r="D265" s="171" t="s">
        <v>365</v>
      </c>
      <c r="E265" s="96"/>
      <c r="F265" s="92"/>
      <c r="G265" s="62"/>
      <c r="H265" s="63"/>
      <c r="I265" s="64"/>
      <c r="J265" s="64"/>
      <c r="K265" s="97"/>
      <c r="L265" s="97"/>
      <c r="M265" s="65"/>
      <c r="N265" s="66"/>
      <c r="O265" s="10"/>
      <c r="P265" s="10"/>
      <c r="Q265" s="10"/>
      <c r="R265" s="10"/>
      <c r="S265" s="10"/>
      <c r="T265" s="10"/>
    </row>
    <row r="266" spans="1:20" ht="15.6" x14ac:dyDescent="0.25">
      <c r="A266" s="50">
        <f>IF(G266&lt;&gt;"",1+MAX($A$2:A265),"")</f>
        <v>164</v>
      </c>
      <c r="B266" s="257"/>
      <c r="C266" s="257"/>
      <c r="D266" s="52" t="s">
        <v>369</v>
      </c>
      <c r="E266" s="98" t="s">
        <v>41</v>
      </c>
      <c r="F266" s="63">
        <v>18</v>
      </c>
      <c r="G266" s="62">
        <v>0.1</v>
      </c>
      <c r="H266" s="63">
        <f t="shared" ref="H266" si="168">(G266*F266)+F266</f>
        <v>19.8</v>
      </c>
      <c r="I266" s="56">
        <v>0</v>
      </c>
      <c r="J266" s="56">
        <v>0</v>
      </c>
      <c r="K266" s="97">
        <f t="shared" si="164"/>
        <v>0</v>
      </c>
      <c r="L266" s="97">
        <v>0</v>
      </c>
      <c r="M266" s="65">
        <f t="shared" si="167"/>
        <v>0</v>
      </c>
      <c r="N266" s="66">
        <f t="shared" ref="N266" si="169">H266*M266</f>
        <v>0</v>
      </c>
      <c r="O266" s="10"/>
      <c r="P266" s="10"/>
      <c r="Q266" s="10"/>
      <c r="R266" s="10"/>
      <c r="S266" s="10"/>
      <c r="T266" s="10"/>
    </row>
    <row r="267" spans="1:20" ht="35.4" customHeight="1" x14ac:dyDescent="0.25">
      <c r="A267" s="50" t="str">
        <f>IF(G267&lt;&gt;"",1+MAX($A$2:A266),"")</f>
        <v/>
      </c>
      <c r="B267" s="257"/>
      <c r="C267" s="257"/>
      <c r="D267" s="171" t="s">
        <v>370</v>
      </c>
      <c r="E267" s="96"/>
      <c r="F267" s="92"/>
      <c r="G267" s="62"/>
      <c r="H267" s="63"/>
      <c r="I267" s="64"/>
      <c r="J267" s="64"/>
      <c r="K267" s="97"/>
      <c r="L267" s="97"/>
      <c r="M267" s="65"/>
      <c r="N267" s="66"/>
      <c r="O267" s="10"/>
      <c r="P267" s="10"/>
      <c r="Q267" s="10"/>
      <c r="R267" s="10"/>
      <c r="S267" s="10"/>
      <c r="T267" s="10"/>
    </row>
    <row r="268" spans="1:20" ht="15.6" x14ac:dyDescent="0.25">
      <c r="A268" s="50">
        <f>IF(G268&lt;&gt;"",1+MAX($A$2:A267),"")</f>
        <v>165</v>
      </c>
      <c r="B268" s="257"/>
      <c r="C268" s="257"/>
      <c r="D268" s="52" t="s">
        <v>369</v>
      </c>
      <c r="E268" s="98" t="s">
        <v>41</v>
      </c>
      <c r="F268" s="63">
        <v>18</v>
      </c>
      <c r="G268" s="62">
        <v>0.1</v>
      </c>
      <c r="H268" s="63">
        <f t="shared" ref="H268" si="170">(G268*F268)+F268</f>
        <v>19.8</v>
      </c>
      <c r="I268" s="56">
        <v>0</v>
      </c>
      <c r="J268" s="56">
        <v>0</v>
      </c>
      <c r="K268" s="97">
        <f t="shared" si="164"/>
        <v>0</v>
      </c>
      <c r="L268" s="97">
        <v>0</v>
      </c>
      <c r="M268" s="65">
        <f t="shared" si="167"/>
        <v>0</v>
      </c>
      <c r="N268" s="66">
        <f t="shared" ref="N268" si="171">H268*M268</f>
        <v>0</v>
      </c>
      <c r="O268" s="10"/>
      <c r="P268" s="10"/>
      <c r="Q268" s="10"/>
      <c r="R268" s="10"/>
      <c r="S268" s="10"/>
      <c r="T268" s="10"/>
    </row>
    <row r="269" spans="1:20" ht="15.6" x14ac:dyDescent="0.25">
      <c r="A269" s="50" t="str">
        <f>IF(G269&lt;&gt;"",1+MAX($A$2:A268),"")</f>
        <v/>
      </c>
      <c r="B269" s="257"/>
      <c r="C269" s="257"/>
      <c r="D269" s="193" t="s">
        <v>222</v>
      </c>
      <c r="E269" s="101"/>
      <c r="F269" s="92"/>
      <c r="G269" s="62"/>
      <c r="H269" s="63"/>
      <c r="I269" s="64"/>
      <c r="J269" s="64"/>
      <c r="K269" s="97"/>
      <c r="L269" s="97"/>
      <c r="M269" s="65"/>
      <c r="N269" s="66"/>
      <c r="O269" s="10"/>
      <c r="P269" s="10"/>
      <c r="Q269" s="10"/>
      <c r="R269" s="10"/>
      <c r="S269" s="10"/>
      <c r="T269" s="10"/>
    </row>
    <row r="270" spans="1:20" ht="31.2" x14ac:dyDescent="0.25">
      <c r="A270" s="50">
        <f>IF(G270&lt;&gt;"",1+MAX($A$2:A269),"")</f>
        <v>166</v>
      </c>
      <c r="B270" s="257"/>
      <c r="C270" s="257"/>
      <c r="D270" s="197" t="s">
        <v>371</v>
      </c>
      <c r="E270" s="98" t="s">
        <v>4</v>
      </c>
      <c r="F270" s="63">
        <v>1</v>
      </c>
      <c r="G270" s="62">
        <v>0</v>
      </c>
      <c r="H270" s="63">
        <f t="shared" ref="H270" si="172">(G270*F270)+F270</f>
        <v>1</v>
      </c>
      <c r="I270" s="56">
        <v>0</v>
      </c>
      <c r="J270" s="56">
        <v>0</v>
      </c>
      <c r="K270" s="97">
        <f t="shared" ref="K270" si="173">I270*J270</f>
        <v>0</v>
      </c>
      <c r="L270" s="97">
        <v>0</v>
      </c>
      <c r="M270" s="65">
        <f t="shared" si="167"/>
        <v>0</v>
      </c>
      <c r="N270" s="66">
        <f>H270*M270</f>
        <v>0</v>
      </c>
      <c r="O270" s="10"/>
      <c r="P270" s="10"/>
      <c r="Q270" s="10"/>
      <c r="R270" s="10"/>
      <c r="S270" s="10"/>
      <c r="T270" s="10"/>
    </row>
    <row r="271" spans="1:20" ht="18" customHeight="1" x14ac:dyDescent="0.25">
      <c r="A271" s="50" t="str">
        <f>IF(G271&lt;&gt;"",1+MAX($A$2:A270),"")</f>
        <v/>
      </c>
      <c r="B271" s="257"/>
      <c r="C271" s="257"/>
      <c r="D271" s="82" t="s">
        <v>82</v>
      </c>
      <c r="E271" s="154"/>
      <c r="F271" s="92"/>
      <c r="G271" s="62"/>
      <c r="H271" s="63"/>
      <c r="I271" s="64"/>
      <c r="J271" s="64"/>
      <c r="K271" s="97"/>
      <c r="L271" s="97"/>
      <c r="M271" s="65"/>
      <c r="N271" s="66"/>
      <c r="O271" s="10"/>
      <c r="P271" s="10"/>
      <c r="Q271" s="10"/>
      <c r="R271" s="10"/>
      <c r="S271" s="10"/>
      <c r="T271" s="10"/>
    </row>
    <row r="272" spans="1:20" ht="18" customHeight="1" x14ac:dyDescent="0.25">
      <c r="A272" s="50">
        <f>IF(G272&lt;&gt;"",1+MAX($A$2:A271),"")</f>
        <v>167</v>
      </c>
      <c r="B272" s="257"/>
      <c r="C272" s="257"/>
      <c r="D272" s="52" t="s">
        <v>372</v>
      </c>
      <c r="E272" s="98" t="s">
        <v>34</v>
      </c>
      <c r="F272" s="63">
        <v>38</v>
      </c>
      <c r="G272" s="62">
        <v>0</v>
      </c>
      <c r="H272" s="63">
        <f t="shared" ref="H272:H312" si="174">(G272*F272)+F272</f>
        <v>38</v>
      </c>
      <c r="I272" s="56">
        <v>0</v>
      </c>
      <c r="J272" s="56">
        <v>0</v>
      </c>
      <c r="K272" s="97">
        <f t="shared" ref="K272:K312" si="175">I272*J272</f>
        <v>0</v>
      </c>
      <c r="L272" s="97">
        <v>0</v>
      </c>
      <c r="M272" s="65">
        <f t="shared" ref="M272:M312" si="176">+L272+K272</f>
        <v>0</v>
      </c>
      <c r="N272" s="66">
        <f t="shared" ref="N272:N312" si="177">H272*M272</f>
        <v>0</v>
      </c>
      <c r="O272" s="10"/>
      <c r="P272" s="10"/>
      <c r="Q272" s="10"/>
      <c r="R272" s="10"/>
      <c r="S272" s="10"/>
      <c r="T272" s="10"/>
    </row>
    <row r="273" spans="1:20" ht="18" customHeight="1" x14ac:dyDescent="0.25">
      <c r="A273" s="50">
        <f>IF(G273&lt;&gt;"",1+MAX($A$2:A272),"")</f>
        <v>168</v>
      </c>
      <c r="B273" s="257"/>
      <c r="C273" s="257"/>
      <c r="D273" s="52" t="s">
        <v>373</v>
      </c>
      <c r="E273" s="99" t="s">
        <v>34</v>
      </c>
      <c r="F273" s="63">
        <v>31</v>
      </c>
      <c r="G273" s="62">
        <v>0</v>
      </c>
      <c r="H273" s="63">
        <f t="shared" si="174"/>
        <v>31</v>
      </c>
      <c r="I273" s="56">
        <v>0</v>
      </c>
      <c r="J273" s="56">
        <v>0</v>
      </c>
      <c r="K273" s="97">
        <f t="shared" si="175"/>
        <v>0</v>
      </c>
      <c r="L273" s="97">
        <v>0</v>
      </c>
      <c r="M273" s="65">
        <f t="shared" si="176"/>
        <v>0</v>
      </c>
      <c r="N273" s="66">
        <f t="shared" si="177"/>
        <v>0</v>
      </c>
      <c r="O273" s="10"/>
      <c r="P273" s="10"/>
      <c r="Q273" s="10"/>
      <c r="R273" s="10"/>
      <c r="S273" s="10"/>
      <c r="T273" s="10"/>
    </row>
    <row r="274" spans="1:20" ht="18" customHeight="1" x14ac:dyDescent="0.25">
      <c r="A274" s="50">
        <f>IF(G274&lt;&gt;"",1+MAX($A$2:A273),"")</f>
        <v>169</v>
      </c>
      <c r="B274" s="257"/>
      <c r="C274" s="257"/>
      <c r="D274" s="52" t="s">
        <v>374</v>
      </c>
      <c r="E274" s="99" t="s">
        <v>34</v>
      </c>
      <c r="F274" s="63">
        <v>3</v>
      </c>
      <c r="G274" s="62">
        <v>0</v>
      </c>
      <c r="H274" s="63">
        <f t="shared" si="174"/>
        <v>3</v>
      </c>
      <c r="I274" s="56">
        <v>0</v>
      </c>
      <c r="J274" s="56">
        <v>0</v>
      </c>
      <c r="K274" s="97">
        <f t="shared" si="175"/>
        <v>0</v>
      </c>
      <c r="L274" s="97">
        <v>0</v>
      </c>
      <c r="M274" s="65">
        <f t="shared" si="176"/>
        <v>0</v>
      </c>
      <c r="N274" s="66">
        <f t="shared" si="177"/>
        <v>0</v>
      </c>
      <c r="O274" s="10"/>
      <c r="P274" s="10"/>
      <c r="Q274" s="10"/>
      <c r="R274" s="10"/>
      <c r="S274" s="10"/>
      <c r="T274" s="10"/>
    </row>
    <row r="275" spans="1:20" ht="18" customHeight="1" x14ac:dyDescent="0.25">
      <c r="A275" s="50">
        <f>IF(G275&lt;&gt;"",1+MAX($A$2:A274),"")</f>
        <v>170</v>
      </c>
      <c r="B275" s="257"/>
      <c r="C275" s="257"/>
      <c r="D275" s="52" t="s">
        <v>375</v>
      </c>
      <c r="E275" s="99" t="s">
        <v>34</v>
      </c>
      <c r="F275" s="63">
        <v>7</v>
      </c>
      <c r="G275" s="62">
        <v>0</v>
      </c>
      <c r="H275" s="63">
        <f t="shared" si="174"/>
        <v>7</v>
      </c>
      <c r="I275" s="56">
        <v>0</v>
      </c>
      <c r="J275" s="56">
        <v>0</v>
      </c>
      <c r="K275" s="97">
        <f t="shared" si="175"/>
        <v>0</v>
      </c>
      <c r="L275" s="97">
        <v>0</v>
      </c>
      <c r="M275" s="65">
        <f t="shared" si="176"/>
        <v>0</v>
      </c>
      <c r="N275" s="66">
        <f t="shared" si="177"/>
        <v>0</v>
      </c>
      <c r="O275" s="10"/>
      <c r="P275" s="10"/>
      <c r="Q275" s="10"/>
      <c r="R275" s="10"/>
      <c r="S275" s="10"/>
      <c r="T275" s="10"/>
    </row>
    <row r="276" spans="1:20" ht="18" customHeight="1" x14ac:dyDescent="0.25">
      <c r="A276" s="50">
        <f>IF(G276&lt;&gt;"",1+MAX($A$2:A275),"")</f>
        <v>171</v>
      </c>
      <c r="B276" s="257"/>
      <c r="C276" s="257"/>
      <c r="D276" s="52" t="s">
        <v>376</v>
      </c>
      <c r="E276" s="99" t="s">
        <v>34</v>
      </c>
      <c r="F276" s="63">
        <v>1</v>
      </c>
      <c r="G276" s="62">
        <v>0</v>
      </c>
      <c r="H276" s="63">
        <f t="shared" si="174"/>
        <v>1</v>
      </c>
      <c r="I276" s="56">
        <v>0</v>
      </c>
      <c r="J276" s="56">
        <v>0</v>
      </c>
      <c r="K276" s="97">
        <f t="shared" si="175"/>
        <v>0</v>
      </c>
      <c r="L276" s="97">
        <v>0</v>
      </c>
      <c r="M276" s="65">
        <f t="shared" si="176"/>
        <v>0</v>
      </c>
      <c r="N276" s="66">
        <f t="shared" si="177"/>
        <v>0</v>
      </c>
      <c r="O276" s="10"/>
      <c r="P276" s="10"/>
      <c r="Q276" s="10"/>
      <c r="R276" s="10"/>
      <c r="S276" s="10"/>
      <c r="T276" s="10"/>
    </row>
    <row r="277" spans="1:20" ht="18" customHeight="1" x14ac:dyDescent="0.25">
      <c r="A277" s="50">
        <f>IF(G277&lt;&gt;"",1+MAX($A$2:A276),"")</f>
        <v>172</v>
      </c>
      <c r="B277" s="257"/>
      <c r="C277" s="257"/>
      <c r="D277" s="52" t="s">
        <v>377</v>
      </c>
      <c r="E277" s="99" t="s">
        <v>34</v>
      </c>
      <c r="F277" s="63">
        <v>2</v>
      </c>
      <c r="G277" s="62">
        <v>0</v>
      </c>
      <c r="H277" s="63">
        <f t="shared" si="174"/>
        <v>2</v>
      </c>
      <c r="I277" s="56">
        <v>0</v>
      </c>
      <c r="J277" s="56">
        <v>0</v>
      </c>
      <c r="K277" s="97">
        <f t="shared" si="175"/>
        <v>0</v>
      </c>
      <c r="L277" s="97">
        <v>0</v>
      </c>
      <c r="M277" s="65">
        <f t="shared" si="176"/>
        <v>0</v>
      </c>
      <c r="N277" s="66">
        <f t="shared" si="177"/>
        <v>0</v>
      </c>
      <c r="O277" s="10"/>
      <c r="P277" s="10"/>
      <c r="Q277" s="10"/>
      <c r="R277" s="10"/>
      <c r="S277" s="10"/>
      <c r="T277" s="10"/>
    </row>
    <row r="278" spans="1:20" ht="18" customHeight="1" x14ac:dyDescent="0.25">
      <c r="A278" s="50">
        <f>IF(G278&lt;&gt;"",1+MAX($A$2:A277),"")</f>
        <v>173</v>
      </c>
      <c r="B278" s="257"/>
      <c r="C278" s="257"/>
      <c r="D278" s="52" t="s">
        <v>378</v>
      </c>
      <c r="E278" s="99" t="s">
        <v>34</v>
      </c>
      <c r="F278" s="63">
        <v>2</v>
      </c>
      <c r="G278" s="62">
        <v>0</v>
      </c>
      <c r="H278" s="63">
        <f t="shared" si="174"/>
        <v>2</v>
      </c>
      <c r="I278" s="56">
        <v>0</v>
      </c>
      <c r="J278" s="56">
        <v>0</v>
      </c>
      <c r="K278" s="97">
        <f t="shared" si="175"/>
        <v>0</v>
      </c>
      <c r="L278" s="97">
        <v>0</v>
      </c>
      <c r="M278" s="65">
        <f t="shared" si="176"/>
        <v>0</v>
      </c>
      <c r="N278" s="66">
        <f t="shared" si="177"/>
        <v>0</v>
      </c>
      <c r="O278" s="10"/>
      <c r="P278" s="10"/>
      <c r="Q278" s="10"/>
      <c r="R278" s="10"/>
      <c r="S278" s="10"/>
      <c r="T278" s="10"/>
    </row>
    <row r="279" spans="1:20" ht="18" customHeight="1" x14ac:dyDescent="0.25">
      <c r="A279" s="50">
        <f>IF(G279&lt;&gt;"",1+MAX($A$2:A278),"")</f>
        <v>174</v>
      </c>
      <c r="B279" s="257"/>
      <c r="C279" s="257"/>
      <c r="D279" s="52" t="s">
        <v>379</v>
      </c>
      <c r="E279" s="99" t="s">
        <v>34</v>
      </c>
      <c r="F279" s="63">
        <v>2</v>
      </c>
      <c r="G279" s="62">
        <v>0</v>
      </c>
      <c r="H279" s="63">
        <f t="shared" si="174"/>
        <v>2</v>
      </c>
      <c r="I279" s="56">
        <v>0</v>
      </c>
      <c r="J279" s="56">
        <v>0</v>
      </c>
      <c r="K279" s="97">
        <f t="shared" si="175"/>
        <v>0</v>
      </c>
      <c r="L279" s="97">
        <v>0</v>
      </c>
      <c r="M279" s="65">
        <f t="shared" si="176"/>
        <v>0</v>
      </c>
      <c r="N279" s="66">
        <f t="shared" si="177"/>
        <v>0</v>
      </c>
      <c r="O279" s="10"/>
      <c r="P279" s="10"/>
      <c r="Q279" s="10"/>
      <c r="R279" s="10"/>
      <c r="S279" s="10"/>
      <c r="T279" s="10"/>
    </row>
    <row r="280" spans="1:20" ht="18" customHeight="1" x14ac:dyDescent="0.25">
      <c r="A280" s="50">
        <f>IF(G280&lt;&gt;"",1+MAX($A$2:A279),"")</f>
        <v>175</v>
      </c>
      <c r="B280" s="257"/>
      <c r="C280" s="257"/>
      <c r="D280" s="52" t="s">
        <v>380</v>
      </c>
      <c r="E280" s="99" t="s">
        <v>34</v>
      </c>
      <c r="F280" s="63">
        <v>1</v>
      </c>
      <c r="G280" s="62">
        <v>0</v>
      </c>
      <c r="H280" s="63">
        <f t="shared" si="174"/>
        <v>1</v>
      </c>
      <c r="I280" s="56">
        <v>0</v>
      </c>
      <c r="J280" s="56">
        <v>0</v>
      </c>
      <c r="K280" s="97">
        <f t="shared" si="175"/>
        <v>0</v>
      </c>
      <c r="L280" s="97">
        <v>0</v>
      </c>
      <c r="M280" s="65">
        <f t="shared" si="176"/>
        <v>0</v>
      </c>
      <c r="N280" s="66">
        <f t="shared" si="177"/>
        <v>0</v>
      </c>
      <c r="O280" s="10"/>
      <c r="P280" s="10"/>
      <c r="Q280" s="10"/>
      <c r="R280" s="10"/>
      <c r="S280" s="10"/>
      <c r="T280" s="10"/>
    </row>
    <row r="281" spans="1:20" ht="18" customHeight="1" x14ac:dyDescent="0.25">
      <c r="A281" s="50">
        <f>IF(G281&lt;&gt;"",1+MAX($A$2:A280),"")</f>
        <v>176</v>
      </c>
      <c r="B281" s="257"/>
      <c r="C281" s="257"/>
      <c r="D281" s="52" t="s">
        <v>381</v>
      </c>
      <c r="E281" s="99" t="s">
        <v>34</v>
      </c>
      <c r="F281" s="63">
        <v>2</v>
      </c>
      <c r="G281" s="62">
        <v>0</v>
      </c>
      <c r="H281" s="63">
        <f t="shared" si="174"/>
        <v>2</v>
      </c>
      <c r="I281" s="56">
        <v>0</v>
      </c>
      <c r="J281" s="56">
        <v>0</v>
      </c>
      <c r="K281" s="97">
        <f t="shared" si="175"/>
        <v>0</v>
      </c>
      <c r="L281" s="97">
        <v>0</v>
      </c>
      <c r="M281" s="65">
        <f t="shared" si="176"/>
        <v>0</v>
      </c>
      <c r="N281" s="66">
        <f t="shared" si="177"/>
        <v>0</v>
      </c>
      <c r="O281" s="10"/>
      <c r="P281" s="10"/>
      <c r="Q281" s="10"/>
      <c r="R281" s="10"/>
      <c r="S281" s="10"/>
      <c r="T281" s="10"/>
    </row>
    <row r="282" spans="1:20" ht="18" customHeight="1" x14ac:dyDescent="0.25">
      <c r="A282" s="50">
        <f>IF(G282&lt;&gt;"",1+MAX($A$2:A281),"")</f>
        <v>177</v>
      </c>
      <c r="B282" s="257"/>
      <c r="C282" s="257"/>
      <c r="D282" s="52" t="s">
        <v>382</v>
      </c>
      <c r="E282" s="99" t="s">
        <v>34</v>
      </c>
      <c r="F282" s="63">
        <v>2</v>
      </c>
      <c r="G282" s="62">
        <v>0</v>
      </c>
      <c r="H282" s="63">
        <f t="shared" si="174"/>
        <v>2</v>
      </c>
      <c r="I282" s="56">
        <v>0</v>
      </c>
      <c r="J282" s="56">
        <v>0</v>
      </c>
      <c r="K282" s="97">
        <f t="shared" si="175"/>
        <v>0</v>
      </c>
      <c r="L282" s="97">
        <v>0</v>
      </c>
      <c r="M282" s="65">
        <f t="shared" si="176"/>
        <v>0</v>
      </c>
      <c r="N282" s="66">
        <f t="shared" si="177"/>
        <v>0</v>
      </c>
      <c r="O282" s="10"/>
      <c r="P282" s="10"/>
      <c r="Q282" s="10"/>
      <c r="R282" s="10"/>
      <c r="S282" s="10"/>
      <c r="T282" s="10"/>
    </row>
    <row r="283" spans="1:20" ht="18" customHeight="1" x14ac:dyDescent="0.25">
      <c r="A283" s="50">
        <f>IF(G283&lt;&gt;"",1+MAX($A$2:A282),"")</f>
        <v>178</v>
      </c>
      <c r="B283" s="257"/>
      <c r="C283" s="257"/>
      <c r="D283" s="52" t="s">
        <v>383</v>
      </c>
      <c r="E283" s="99" t="s">
        <v>34</v>
      </c>
      <c r="F283" s="63">
        <v>5</v>
      </c>
      <c r="G283" s="62">
        <v>0</v>
      </c>
      <c r="H283" s="63">
        <f t="shared" si="174"/>
        <v>5</v>
      </c>
      <c r="I283" s="56">
        <v>0</v>
      </c>
      <c r="J283" s="56">
        <v>0</v>
      </c>
      <c r="K283" s="97">
        <f t="shared" si="175"/>
        <v>0</v>
      </c>
      <c r="L283" s="97">
        <v>0</v>
      </c>
      <c r="M283" s="65">
        <f t="shared" si="176"/>
        <v>0</v>
      </c>
      <c r="N283" s="66">
        <f t="shared" si="177"/>
        <v>0</v>
      </c>
      <c r="O283" s="10"/>
      <c r="P283" s="10"/>
      <c r="Q283" s="10"/>
      <c r="R283" s="10"/>
      <c r="S283" s="10"/>
      <c r="T283" s="10"/>
    </row>
    <row r="284" spans="1:20" ht="18" customHeight="1" x14ac:dyDescent="0.25">
      <c r="A284" s="50">
        <f>IF(G284&lt;&gt;"",1+MAX($A$2:A283),"")</f>
        <v>179</v>
      </c>
      <c r="B284" s="257"/>
      <c r="C284" s="257"/>
      <c r="D284" s="52" t="s">
        <v>384</v>
      </c>
      <c r="E284" s="99" t="s">
        <v>34</v>
      </c>
      <c r="F284" s="63">
        <v>5</v>
      </c>
      <c r="G284" s="62">
        <v>0</v>
      </c>
      <c r="H284" s="63">
        <f t="shared" si="174"/>
        <v>5</v>
      </c>
      <c r="I284" s="56">
        <v>0</v>
      </c>
      <c r="J284" s="56">
        <v>0</v>
      </c>
      <c r="K284" s="97">
        <f t="shared" si="175"/>
        <v>0</v>
      </c>
      <c r="L284" s="97">
        <v>0</v>
      </c>
      <c r="M284" s="65">
        <f t="shared" si="176"/>
        <v>0</v>
      </c>
      <c r="N284" s="66">
        <f t="shared" si="177"/>
        <v>0</v>
      </c>
      <c r="O284" s="10"/>
      <c r="P284" s="10"/>
      <c r="Q284" s="10"/>
      <c r="R284" s="10"/>
      <c r="S284" s="10"/>
      <c r="T284" s="10"/>
    </row>
    <row r="285" spans="1:20" ht="18" customHeight="1" x14ac:dyDescent="0.25">
      <c r="A285" s="50">
        <f>IF(G285&lt;&gt;"",1+MAX($A$2:A284),"")</f>
        <v>180</v>
      </c>
      <c r="B285" s="257"/>
      <c r="C285" s="257"/>
      <c r="D285" s="52" t="s">
        <v>385</v>
      </c>
      <c r="E285" s="99" t="s">
        <v>34</v>
      </c>
      <c r="F285" s="63">
        <v>2</v>
      </c>
      <c r="G285" s="62">
        <v>0</v>
      </c>
      <c r="H285" s="63">
        <f t="shared" si="174"/>
        <v>2</v>
      </c>
      <c r="I285" s="56">
        <v>0</v>
      </c>
      <c r="J285" s="56">
        <v>0</v>
      </c>
      <c r="K285" s="97">
        <f t="shared" si="175"/>
        <v>0</v>
      </c>
      <c r="L285" s="97">
        <v>0</v>
      </c>
      <c r="M285" s="65">
        <f t="shared" si="176"/>
        <v>0</v>
      </c>
      <c r="N285" s="66">
        <f t="shared" si="177"/>
        <v>0</v>
      </c>
      <c r="O285" s="10"/>
      <c r="P285" s="10"/>
      <c r="Q285" s="10"/>
      <c r="R285" s="10"/>
      <c r="S285" s="10"/>
      <c r="T285" s="10"/>
    </row>
    <row r="286" spans="1:20" ht="18" customHeight="1" x14ac:dyDescent="0.25">
      <c r="A286" s="50">
        <f>IF(G286&lt;&gt;"",1+MAX($A$2:A285),"")</f>
        <v>181</v>
      </c>
      <c r="B286" s="257"/>
      <c r="C286" s="257"/>
      <c r="D286" s="52" t="s">
        <v>386</v>
      </c>
      <c r="E286" s="99" t="s">
        <v>34</v>
      </c>
      <c r="F286" s="63">
        <v>1</v>
      </c>
      <c r="G286" s="62">
        <v>0</v>
      </c>
      <c r="H286" s="63">
        <f t="shared" si="174"/>
        <v>1</v>
      </c>
      <c r="I286" s="56">
        <v>0</v>
      </c>
      <c r="J286" s="56">
        <v>0</v>
      </c>
      <c r="K286" s="97">
        <f t="shared" si="175"/>
        <v>0</v>
      </c>
      <c r="L286" s="97">
        <v>0</v>
      </c>
      <c r="M286" s="65">
        <f t="shared" si="176"/>
        <v>0</v>
      </c>
      <c r="N286" s="66">
        <f t="shared" si="177"/>
        <v>0</v>
      </c>
      <c r="O286" s="10"/>
      <c r="P286" s="10"/>
      <c r="Q286" s="10"/>
      <c r="R286" s="10"/>
      <c r="S286" s="10"/>
      <c r="T286" s="10"/>
    </row>
    <row r="287" spans="1:20" ht="18" customHeight="1" x14ac:dyDescent="0.25">
      <c r="A287" s="50">
        <f>IF(G287&lt;&gt;"",1+MAX($A$2:A286),"")</f>
        <v>182</v>
      </c>
      <c r="B287" s="257"/>
      <c r="C287" s="257"/>
      <c r="D287" s="52" t="s">
        <v>387</v>
      </c>
      <c r="E287" s="99" t="s">
        <v>34</v>
      </c>
      <c r="F287" s="63">
        <v>1</v>
      </c>
      <c r="G287" s="62">
        <v>0</v>
      </c>
      <c r="H287" s="63">
        <f t="shared" si="174"/>
        <v>1</v>
      </c>
      <c r="I287" s="56">
        <v>0</v>
      </c>
      <c r="J287" s="56">
        <v>0</v>
      </c>
      <c r="K287" s="97">
        <f t="shared" si="175"/>
        <v>0</v>
      </c>
      <c r="L287" s="97">
        <v>0</v>
      </c>
      <c r="M287" s="65">
        <f t="shared" si="176"/>
        <v>0</v>
      </c>
      <c r="N287" s="66">
        <f t="shared" si="177"/>
        <v>0</v>
      </c>
      <c r="O287" s="10"/>
      <c r="P287" s="10"/>
      <c r="Q287" s="10"/>
      <c r="R287" s="10"/>
      <c r="S287" s="10"/>
      <c r="T287" s="10"/>
    </row>
    <row r="288" spans="1:20" ht="18" customHeight="1" x14ac:dyDescent="0.25">
      <c r="A288" s="50">
        <f>IF(G288&lt;&gt;"",1+MAX($A$2:A287),"")</f>
        <v>183</v>
      </c>
      <c r="B288" s="257"/>
      <c r="C288" s="257"/>
      <c r="D288" s="52" t="s">
        <v>388</v>
      </c>
      <c r="E288" s="99" t="s">
        <v>34</v>
      </c>
      <c r="F288" s="63">
        <v>1</v>
      </c>
      <c r="G288" s="62">
        <v>0</v>
      </c>
      <c r="H288" s="63">
        <f t="shared" si="174"/>
        <v>1</v>
      </c>
      <c r="I288" s="56">
        <v>0</v>
      </c>
      <c r="J288" s="56">
        <v>0</v>
      </c>
      <c r="K288" s="97">
        <f t="shared" si="175"/>
        <v>0</v>
      </c>
      <c r="L288" s="97">
        <v>0</v>
      </c>
      <c r="M288" s="65">
        <f t="shared" si="176"/>
        <v>0</v>
      </c>
      <c r="N288" s="66">
        <f t="shared" si="177"/>
        <v>0</v>
      </c>
      <c r="O288" s="10"/>
      <c r="P288" s="10"/>
      <c r="Q288" s="10"/>
      <c r="R288" s="10"/>
      <c r="S288" s="10"/>
      <c r="T288" s="10"/>
    </row>
    <row r="289" spans="1:20" ht="18" customHeight="1" x14ac:dyDescent="0.25">
      <c r="A289" s="50">
        <f>IF(G289&lt;&gt;"",1+MAX($A$2:A288),"")</f>
        <v>184</v>
      </c>
      <c r="B289" s="257"/>
      <c r="C289" s="257"/>
      <c r="D289" s="52" t="s">
        <v>389</v>
      </c>
      <c r="E289" s="99" t="s">
        <v>34</v>
      </c>
      <c r="F289" s="63">
        <v>1</v>
      </c>
      <c r="G289" s="62">
        <v>0</v>
      </c>
      <c r="H289" s="63">
        <f t="shared" si="174"/>
        <v>1</v>
      </c>
      <c r="I289" s="56">
        <v>0</v>
      </c>
      <c r="J289" s="56">
        <v>0</v>
      </c>
      <c r="K289" s="97">
        <f t="shared" si="175"/>
        <v>0</v>
      </c>
      <c r="L289" s="97">
        <v>0</v>
      </c>
      <c r="M289" s="65">
        <f t="shared" si="176"/>
        <v>0</v>
      </c>
      <c r="N289" s="66">
        <f t="shared" si="177"/>
        <v>0</v>
      </c>
      <c r="O289" s="10"/>
      <c r="P289" s="10"/>
      <c r="Q289" s="10"/>
      <c r="R289" s="10"/>
      <c r="S289" s="10"/>
      <c r="T289" s="10"/>
    </row>
    <row r="290" spans="1:20" ht="18" customHeight="1" x14ac:dyDescent="0.25">
      <c r="A290" s="50">
        <f>IF(G290&lt;&gt;"",1+MAX($A$2:A289),"")</f>
        <v>185</v>
      </c>
      <c r="B290" s="257"/>
      <c r="C290" s="257"/>
      <c r="D290" s="52" t="s">
        <v>390</v>
      </c>
      <c r="E290" s="99" t="s">
        <v>34</v>
      </c>
      <c r="F290" s="63">
        <v>1</v>
      </c>
      <c r="G290" s="62">
        <v>0</v>
      </c>
      <c r="H290" s="63">
        <f t="shared" si="174"/>
        <v>1</v>
      </c>
      <c r="I290" s="56">
        <v>0</v>
      </c>
      <c r="J290" s="56">
        <v>0</v>
      </c>
      <c r="K290" s="97">
        <f t="shared" si="175"/>
        <v>0</v>
      </c>
      <c r="L290" s="97">
        <v>0</v>
      </c>
      <c r="M290" s="65">
        <f t="shared" si="176"/>
        <v>0</v>
      </c>
      <c r="N290" s="66">
        <f t="shared" si="177"/>
        <v>0</v>
      </c>
      <c r="O290" s="10"/>
      <c r="P290" s="10"/>
      <c r="Q290" s="10"/>
      <c r="R290" s="10"/>
      <c r="S290" s="10"/>
      <c r="T290" s="10"/>
    </row>
    <row r="291" spans="1:20" ht="18" customHeight="1" x14ac:dyDescent="0.25">
      <c r="A291" s="50">
        <f>IF(G291&lt;&gt;"",1+MAX($A$2:A290),"")</f>
        <v>186</v>
      </c>
      <c r="B291" s="257"/>
      <c r="C291" s="257"/>
      <c r="D291" s="52" t="s">
        <v>391</v>
      </c>
      <c r="E291" s="99" t="s">
        <v>34</v>
      </c>
      <c r="F291" s="63">
        <v>1</v>
      </c>
      <c r="G291" s="62">
        <v>0</v>
      </c>
      <c r="H291" s="63">
        <f t="shared" si="174"/>
        <v>1</v>
      </c>
      <c r="I291" s="56">
        <v>0</v>
      </c>
      <c r="J291" s="56">
        <v>0</v>
      </c>
      <c r="K291" s="97">
        <f t="shared" si="175"/>
        <v>0</v>
      </c>
      <c r="L291" s="97">
        <v>0</v>
      </c>
      <c r="M291" s="65">
        <f t="shared" si="176"/>
        <v>0</v>
      </c>
      <c r="N291" s="66">
        <f t="shared" si="177"/>
        <v>0</v>
      </c>
      <c r="O291" s="10"/>
      <c r="P291" s="10"/>
      <c r="Q291" s="10"/>
      <c r="R291" s="10"/>
      <c r="S291" s="10"/>
      <c r="T291" s="10"/>
    </row>
    <row r="292" spans="1:20" ht="18" customHeight="1" x14ac:dyDescent="0.25">
      <c r="A292" s="50">
        <f>IF(G292&lt;&gt;"",1+MAX($A$2:A291),"")</f>
        <v>187</v>
      </c>
      <c r="B292" s="257"/>
      <c r="C292" s="257"/>
      <c r="D292" s="52" t="s">
        <v>392</v>
      </c>
      <c r="E292" s="99" t="s">
        <v>34</v>
      </c>
      <c r="F292" s="63">
        <v>2</v>
      </c>
      <c r="G292" s="62">
        <v>0</v>
      </c>
      <c r="H292" s="63">
        <f t="shared" si="174"/>
        <v>2</v>
      </c>
      <c r="I292" s="56">
        <v>0</v>
      </c>
      <c r="J292" s="56">
        <v>0</v>
      </c>
      <c r="K292" s="97">
        <f t="shared" si="175"/>
        <v>0</v>
      </c>
      <c r="L292" s="97">
        <v>0</v>
      </c>
      <c r="M292" s="65">
        <f t="shared" si="176"/>
        <v>0</v>
      </c>
      <c r="N292" s="66">
        <f t="shared" si="177"/>
        <v>0</v>
      </c>
      <c r="O292" s="10"/>
      <c r="P292" s="10"/>
      <c r="Q292" s="10"/>
      <c r="R292" s="10"/>
      <c r="S292" s="10"/>
      <c r="T292" s="10"/>
    </row>
    <row r="293" spans="1:20" ht="18" customHeight="1" x14ac:dyDescent="0.25">
      <c r="A293" s="50">
        <f>IF(G293&lt;&gt;"",1+MAX($A$2:A292),"")</f>
        <v>188</v>
      </c>
      <c r="B293" s="257"/>
      <c r="C293" s="257"/>
      <c r="D293" s="52" t="s">
        <v>393</v>
      </c>
      <c r="E293" s="99" t="s">
        <v>34</v>
      </c>
      <c r="F293" s="63">
        <v>1</v>
      </c>
      <c r="G293" s="62">
        <v>0</v>
      </c>
      <c r="H293" s="63">
        <f t="shared" si="174"/>
        <v>1</v>
      </c>
      <c r="I293" s="56">
        <v>0</v>
      </c>
      <c r="J293" s="56">
        <v>0</v>
      </c>
      <c r="K293" s="97">
        <f t="shared" si="175"/>
        <v>0</v>
      </c>
      <c r="L293" s="97">
        <v>0</v>
      </c>
      <c r="M293" s="65">
        <f t="shared" si="176"/>
        <v>0</v>
      </c>
      <c r="N293" s="66">
        <f t="shared" si="177"/>
        <v>0</v>
      </c>
      <c r="O293" s="10"/>
      <c r="P293" s="10"/>
      <c r="Q293" s="10"/>
      <c r="R293" s="10"/>
      <c r="S293" s="10"/>
      <c r="T293" s="10"/>
    </row>
    <row r="294" spans="1:20" ht="18" customHeight="1" x14ac:dyDescent="0.25">
      <c r="A294" s="50">
        <f>IF(G294&lt;&gt;"",1+MAX($A$2:A293),"")</f>
        <v>189</v>
      </c>
      <c r="B294" s="257"/>
      <c r="C294" s="257"/>
      <c r="D294" s="52" t="s">
        <v>394</v>
      </c>
      <c r="E294" s="99" t="s">
        <v>34</v>
      </c>
      <c r="F294" s="63">
        <v>1</v>
      </c>
      <c r="G294" s="62">
        <v>0</v>
      </c>
      <c r="H294" s="63">
        <f t="shared" si="174"/>
        <v>1</v>
      </c>
      <c r="I294" s="56">
        <v>0</v>
      </c>
      <c r="J294" s="56">
        <v>0</v>
      </c>
      <c r="K294" s="97">
        <f t="shared" si="175"/>
        <v>0</v>
      </c>
      <c r="L294" s="97">
        <v>0</v>
      </c>
      <c r="M294" s="65">
        <f t="shared" si="176"/>
        <v>0</v>
      </c>
      <c r="N294" s="66">
        <f t="shared" si="177"/>
        <v>0</v>
      </c>
      <c r="O294" s="10"/>
      <c r="P294" s="10"/>
      <c r="Q294" s="10"/>
      <c r="R294" s="10"/>
      <c r="S294" s="10"/>
      <c r="T294" s="10"/>
    </row>
    <row r="295" spans="1:20" ht="18" customHeight="1" x14ac:dyDescent="0.25">
      <c r="A295" s="50">
        <f>IF(G295&lt;&gt;"",1+MAX($A$2:A294),"")</f>
        <v>190</v>
      </c>
      <c r="B295" s="257"/>
      <c r="C295" s="257"/>
      <c r="D295" s="52" t="s">
        <v>395</v>
      </c>
      <c r="E295" s="99" t="s">
        <v>34</v>
      </c>
      <c r="F295" s="63">
        <v>70</v>
      </c>
      <c r="G295" s="62">
        <v>0</v>
      </c>
      <c r="H295" s="63">
        <f t="shared" si="174"/>
        <v>70</v>
      </c>
      <c r="I295" s="56">
        <v>0</v>
      </c>
      <c r="J295" s="56">
        <v>0</v>
      </c>
      <c r="K295" s="97">
        <f t="shared" si="175"/>
        <v>0</v>
      </c>
      <c r="L295" s="97">
        <v>0</v>
      </c>
      <c r="M295" s="65">
        <f t="shared" si="176"/>
        <v>0</v>
      </c>
      <c r="N295" s="66">
        <f t="shared" si="177"/>
        <v>0</v>
      </c>
      <c r="O295" s="10"/>
      <c r="P295" s="10"/>
      <c r="Q295" s="10"/>
      <c r="R295" s="10"/>
      <c r="S295" s="10"/>
      <c r="T295" s="10"/>
    </row>
    <row r="296" spans="1:20" ht="18" customHeight="1" x14ac:dyDescent="0.25">
      <c r="A296" s="50">
        <f>IF(G296&lt;&gt;"",1+MAX($A$2:A295),"")</f>
        <v>191</v>
      </c>
      <c r="B296" s="257"/>
      <c r="C296" s="257"/>
      <c r="D296" s="52" t="s">
        <v>396</v>
      </c>
      <c r="E296" s="99" t="s">
        <v>34</v>
      </c>
      <c r="F296" s="63">
        <v>2</v>
      </c>
      <c r="G296" s="62">
        <v>0</v>
      </c>
      <c r="H296" s="63">
        <f t="shared" si="174"/>
        <v>2</v>
      </c>
      <c r="I296" s="56">
        <v>0</v>
      </c>
      <c r="J296" s="56">
        <v>0</v>
      </c>
      <c r="K296" s="97">
        <f t="shared" si="175"/>
        <v>0</v>
      </c>
      <c r="L296" s="97">
        <v>0</v>
      </c>
      <c r="M296" s="65">
        <f t="shared" si="176"/>
        <v>0</v>
      </c>
      <c r="N296" s="66">
        <f t="shared" si="177"/>
        <v>0</v>
      </c>
      <c r="O296" s="10"/>
      <c r="P296" s="10"/>
      <c r="Q296" s="10"/>
      <c r="R296" s="10"/>
      <c r="S296" s="10"/>
      <c r="T296" s="10"/>
    </row>
    <row r="297" spans="1:20" ht="18" customHeight="1" x14ac:dyDescent="0.25">
      <c r="A297" s="50">
        <f>IF(G297&lt;&gt;"",1+MAX($A$2:A296),"")</f>
        <v>192</v>
      </c>
      <c r="B297" s="257"/>
      <c r="C297" s="257"/>
      <c r="D297" s="52" t="s">
        <v>397</v>
      </c>
      <c r="E297" s="99" t="s">
        <v>34</v>
      </c>
      <c r="F297" s="63">
        <v>1</v>
      </c>
      <c r="G297" s="62">
        <v>0</v>
      </c>
      <c r="H297" s="63">
        <f t="shared" si="174"/>
        <v>1</v>
      </c>
      <c r="I297" s="56">
        <v>0</v>
      </c>
      <c r="J297" s="56">
        <v>0</v>
      </c>
      <c r="K297" s="97">
        <f t="shared" si="175"/>
        <v>0</v>
      </c>
      <c r="L297" s="97">
        <v>0</v>
      </c>
      <c r="M297" s="65">
        <f t="shared" si="176"/>
        <v>0</v>
      </c>
      <c r="N297" s="66">
        <f t="shared" si="177"/>
        <v>0</v>
      </c>
      <c r="O297" s="10"/>
      <c r="P297" s="10"/>
      <c r="Q297" s="10"/>
      <c r="R297" s="10"/>
      <c r="S297" s="10"/>
      <c r="T297" s="10"/>
    </row>
    <row r="298" spans="1:20" ht="18" customHeight="1" x14ac:dyDescent="0.25">
      <c r="A298" s="50">
        <f>IF(G298&lt;&gt;"",1+MAX($A$2:A297),"")</f>
        <v>193</v>
      </c>
      <c r="B298" s="257"/>
      <c r="C298" s="257"/>
      <c r="D298" s="52" t="s">
        <v>398</v>
      </c>
      <c r="E298" s="99" t="s">
        <v>34</v>
      </c>
      <c r="F298" s="63">
        <v>2</v>
      </c>
      <c r="G298" s="62">
        <v>0</v>
      </c>
      <c r="H298" s="63">
        <f t="shared" si="174"/>
        <v>2</v>
      </c>
      <c r="I298" s="56">
        <v>0</v>
      </c>
      <c r="J298" s="56">
        <v>0</v>
      </c>
      <c r="K298" s="97">
        <f t="shared" si="175"/>
        <v>0</v>
      </c>
      <c r="L298" s="97">
        <v>0</v>
      </c>
      <c r="M298" s="65">
        <f t="shared" si="176"/>
        <v>0</v>
      </c>
      <c r="N298" s="66">
        <f t="shared" si="177"/>
        <v>0</v>
      </c>
      <c r="O298" s="10"/>
      <c r="P298" s="10"/>
      <c r="Q298" s="10"/>
      <c r="R298" s="10"/>
      <c r="S298" s="10"/>
      <c r="T298" s="10"/>
    </row>
    <row r="299" spans="1:20" ht="18" customHeight="1" x14ac:dyDescent="0.25">
      <c r="A299" s="50">
        <f>IF(G299&lt;&gt;"",1+MAX($A$2:A298),"")</f>
        <v>194</v>
      </c>
      <c r="B299" s="257"/>
      <c r="C299" s="257"/>
      <c r="D299" s="52" t="s">
        <v>399</v>
      </c>
      <c r="E299" s="99" t="s">
        <v>34</v>
      </c>
      <c r="F299" s="63">
        <v>1</v>
      </c>
      <c r="G299" s="62">
        <v>0</v>
      </c>
      <c r="H299" s="63">
        <f t="shared" si="174"/>
        <v>1</v>
      </c>
      <c r="I299" s="56">
        <v>0</v>
      </c>
      <c r="J299" s="56">
        <v>0</v>
      </c>
      <c r="K299" s="97">
        <f t="shared" si="175"/>
        <v>0</v>
      </c>
      <c r="L299" s="97">
        <v>0</v>
      </c>
      <c r="M299" s="65">
        <f t="shared" si="176"/>
        <v>0</v>
      </c>
      <c r="N299" s="66">
        <f t="shared" si="177"/>
        <v>0</v>
      </c>
      <c r="O299" s="10"/>
      <c r="P299" s="10"/>
      <c r="Q299" s="10"/>
      <c r="R299" s="10"/>
      <c r="S299" s="10"/>
      <c r="T299" s="10"/>
    </row>
    <row r="300" spans="1:20" ht="18" customHeight="1" x14ac:dyDescent="0.25">
      <c r="A300" s="50">
        <f>IF(G300&lt;&gt;"",1+MAX($A$2:A299),"")</f>
        <v>195</v>
      </c>
      <c r="B300" s="257"/>
      <c r="C300" s="257"/>
      <c r="D300" s="52" t="s">
        <v>400</v>
      </c>
      <c r="E300" s="99" t="s">
        <v>34</v>
      </c>
      <c r="F300" s="63">
        <v>1</v>
      </c>
      <c r="G300" s="62">
        <v>0</v>
      </c>
      <c r="H300" s="63">
        <f t="shared" si="174"/>
        <v>1</v>
      </c>
      <c r="I300" s="56">
        <v>0</v>
      </c>
      <c r="J300" s="56">
        <v>0</v>
      </c>
      <c r="K300" s="97">
        <f t="shared" si="175"/>
        <v>0</v>
      </c>
      <c r="L300" s="97">
        <v>0</v>
      </c>
      <c r="M300" s="65">
        <f t="shared" si="176"/>
        <v>0</v>
      </c>
      <c r="N300" s="66">
        <f t="shared" si="177"/>
        <v>0</v>
      </c>
      <c r="O300" s="10"/>
      <c r="P300" s="10"/>
      <c r="Q300" s="10"/>
      <c r="R300" s="10"/>
      <c r="S300" s="10"/>
      <c r="T300" s="10"/>
    </row>
    <row r="301" spans="1:20" ht="18" customHeight="1" x14ac:dyDescent="0.25">
      <c r="A301" s="50">
        <f>IF(G301&lt;&gt;"",1+MAX($A$2:A300),"")</f>
        <v>196</v>
      </c>
      <c r="B301" s="257"/>
      <c r="C301" s="257"/>
      <c r="D301" s="52" t="s">
        <v>401</v>
      </c>
      <c r="E301" s="99" t="s">
        <v>34</v>
      </c>
      <c r="F301" s="63">
        <v>1</v>
      </c>
      <c r="G301" s="62">
        <v>0</v>
      </c>
      <c r="H301" s="63">
        <f t="shared" si="174"/>
        <v>1</v>
      </c>
      <c r="I301" s="56">
        <v>0</v>
      </c>
      <c r="J301" s="56">
        <v>0</v>
      </c>
      <c r="K301" s="97">
        <f t="shared" si="175"/>
        <v>0</v>
      </c>
      <c r="L301" s="97">
        <v>0</v>
      </c>
      <c r="M301" s="65">
        <f t="shared" si="176"/>
        <v>0</v>
      </c>
      <c r="N301" s="66">
        <f t="shared" si="177"/>
        <v>0</v>
      </c>
      <c r="O301" s="10"/>
      <c r="P301" s="10"/>
      <c r="Q301" s="10"/>
      <c r="R301" s="10"/>
      <c r="S301" s="10"/>
      <c r="T301" s="10"/>
    </row>
    <row r="302" spans="1:20" ht="18" customHeight="1" x14ac:dyDescent="0.25">
      <c r="A302" s="50">
        <f>IF(G302&lt;&gt;"",1+MAX($A$2:A301),"")</f>
        <v>197</v>
      </c>
      <c r="B302" s="257"/>
      <c r="C302" s="257"/>
      <c r="D302" s="52" t="s">
        <v>402</v>
      </c>
      <c r="E302" s="99" t="s">
        <v>34</v>
      </c>
      <c r="F302" s="63">
        <v>1</v>
      </c>
      <c r="G302" s="62">
        <v>0</v>
      </c>
      <c r="H302" s="63">
        <f t="shared" si="174"/>
        <v>1</v>
      </c>
      <c r="I302" s="56">
        <v>0</v>
      </c>
      <c r="J302" s="56">
        <v>0</v>
      </c>
      <c r="K302" s="97">
        <f t="shared" si="175"/>
        <v>0</v>
      </c>
      <c r="L302" s="97">
        <v>0</v>
      </c>
      <c r="M302" s="65">
        <f t="shared" si="176"/>
        <v>0</v>
      </c>
      <c r="N302" s="66">
        <f t="shared" si="177"/>
        <v>0</v>
      </c>
      <c r="O302" s="10"/>
      <c r="P302" s="10"/>
      <c r="Q302" s="10"/>
      <c r="R302" s="10"/>
      <c r="S302" s="10"/>
      <c r="T302" s="10"/>
    </row>
    <row r="303" spans="1:20" ht="18" customHeight="1" x14ac:dyDescent="0.25">
      <c r="A303" s="50">
        <f>IF(G303&lt;&gt;"",1+MAX($A$2:A302),"")</f>
        <v>198</v>
      </c>
      <c r="B303" s="257"/>
      <c r="C303" s="257"/>
      <c r="D303" s="52" t="s">
        <v>403</v>
      </c>
      <c r="E303" s="99" t="s">
        <v>34</v>
      </c>
      <c r="F303" s="63">
        <v>2</v>
      </c>
      <c r="G303" s="62">
        <v>0</v>
      </c>
      <c r="H303" s="63">
        <f t="shared" si="174"/>
        <v>2</v>
      </c>
      <c r="I303" s="56">
        <v>0</v>
      </c>
      <c r="J303" s="56">
        <v>0</v>
      </c>
      <c r="K303" s="97">
        <f t="shared" si="175"/>
        <v>0</v>
      </c>
      <c r="L303" s="97">
        <v>0</v>
      </c>
      <c r="M303" s="65">
        <f t="shared" si="176"/>
        <v>0</v>
      </c>
      <c r="N303" s="66">
        <f t="shared" si="177"/>
        <v>0</v>
      </c>
      <c r="O303" s="10"/>
      <c r="P303" s="10"/>
      <c r="Q303" s="10"/>
      <c r="R303" s="10"/>
      <c r="S303" s="10"/>
      <c r="T303" s="10"/>
    </row>
    <row r="304" spans="1:20" ht="18" customHeight="1" x14ac:dyDescent="0.25">
      <c r="A304" s="50">
        <f>IF(G304&lt;&gt;"",1+MAX($A$2:A303),"")</f>
        <v>199</v>
      </c>
      <c r="B304" s="257"/>
      <c r="C304" s="257"/>
      <c r="D304" s="52" t="s">
        <v>404</v>
      </c>
      <c r="E304" s="99" t="s">
        <v>34</v>
      </c>
      <c r="F304" s="63">
        <v>1</v>
      </c>
      <c r="G304" s="62">
        <v>0</v>
      </c>
      <c r="H304" s="63">
        <f t="shared" si="174"/>
        <v>1</v>
      </c>
      <c r="I304" s="56">
        <v>0</v>
      </c>
      <c r="J304" s="56">
        <v>0</v>
      </c>
      <c r="K304" s="97">
        <f t="shared" si="175"/>
        <v>0</v>
      </c>
      <c r="L304" s="97">
        <v>0</v>
      </c>
      <c r="M304" s="65">
        <f t="shared" si="176"/>
        <v>0</v>
      </c>
      <c r="N304" s="66">
        <f t="shared" si="177"/>
        <v>0</v>
      </c>
      <c r="O304" s="10"/>
      <c r="P304" s="10"/>
      <c r="Q304" s="10"/>
      <c r="R304" s="10"/>
      <c r="S304" s="10"/>
      <c r="T304" s="10"/>
    </row>
    <row r="305" spans="1:20" ht="18" customHeight="1" x14ac:dyDescent="0.25">
      <c r="A305" s="50">
        <f>IF(G305&lt;&gt;"",1+MAX($A$2:A304),"")</f>
        <v>200</v>
      </c>
      <c r="B305" s="257"/>
      <c r="C305" s="257"/>
      <c r="D305" s="52" t="s">
        <v>405</v>
      </c>
      <c r="E305" s="99" t="s">
        <v>34</v>
      </c>
      <c r="F305" s="63">
        <v>1</v>
      </c>
      <c r="G305" s="62">
        <v>0</v>
      </c>
      <c r="H305" s="63">
        <f t="shared" si="174"/>
        <v>1</v>
      </c>
      <c r="I305" s="56">
        <v>0</v>
      </c>
      <c r="J305" s="56">
        <v>0</v>
      </c>
      <c r="K305" s="97">
        <f t="shared" si="175"/>
        <v>0</v>
      </c>
      <c r="L305" s="97">
        <v>0</v>
      </c>
      <c r="M305" s="65">
        <f t="shared" si="176"/>
        <v>0</v>
      </c>
      <c r="N305" s="66">
        <f t="shared" si="177"/>
        <v>0</v>
      </c>
      <c r="O305" s="10"/>
      <c r="P305" s="10"/>
      <c r="Q305" s="10"/>
      <c r="R305" s="10"/>
      <c r="S305" s="10"/>
      <c r="T305" s="10"/>
    </row>
    <row r="306" spans="1:20" ht="18" customHeight="1" x14ac:dyDescent="0.25">
      <c r="A306" s="50">
        <f>IF(G306&lt;&gt;"",1+MAX($A$2:A305),"")</f>
        <v>201</v>
      </c>
      <c r="B306" s="257"/>
      <c r="C306" s="257"/>
      <c r="D306" s="52" t="s">
        <v>406</v>
      </c>
      <c r="E306" s="99" t="s">
        <v>34</v>
      </c>
      <c r="F306" s="63">
        <v>1</v>
      </c>
      <c r="G306" s="62">
        <v>0</v>
      </c>
      <c r="H306" s="63">
        <f t="shared" si="174"/>
        <v>1</v>
      </c>
      <c r="I306" s="56">
        <v>0</v>
      </c>
      <c r="J306" s="56">
        <v>0</v>
      </c>
      <c r="K306" s="97">
        <f t="shared" si="175"/>
        <v>0</v>
      </c>
      <c r="L306" s="97">
        <v>0</v>
      </c>
      <c r="M306" s="65">
        <f t="shared" si="176"/>
        <v>0</v>
      </c>
      <c r="N306" s="66">
        <f t="shared" si="177"/>
        <v>0</v>
      </c>
      <c r="O306" s="10"/>
      <c r="P306" s="10"/>
      <c r="Q306" s="10"/>
      <c r="R306" s="10"/>
      <c r="S306" s="10"/>
      <c r="T306" s="10"/>
    </row>
    <row r="307" spans="1:20" ht="18" customHeight="1" x14ac:dyDescent="0.25">
      <c r="A307" s="50">
        <f>IF(G307&lt;&gt;"",1+MAX($A$2:A306),"")</f>
        <v>202</v>
      </c>
      <c r="B307" s="257"/>
      <c r="C307" s="257"/>
      <c r="D307" s="52" t="s">
        <v>407</v>
      </c>
      <c r="E307" s="99" t="s">
        <v>34</v>
      </c>
      <c r="F307" s="63">
        <v>1</v>
      </c>
      <c r="G307" s="62">
        <v>0</v>
      </c>
      <c r="H307" s="63">
        <f t="shared" si="174"/>
        <v>1</v>
      </c>
      <c r="I307" s="56">
        <v>0</v>
      </c>
      <c r="J307" s="56">
        <v>0</v>
      </c>
      <c r="K307" s="97">
        <f t="shared" si="175"/>
        <v>0</v>
      </c>
      <c r="L307" s="97">
        <v>0</v>
      </c>
      <c r="M307" s="65">
        <f t="shared" si="176"/>
        <v>0</v>
      </c>
      <c r="N307" s="66">
        <f t="shared" si="177"/>
        <v>0</v>
      </c>
      <c r="O307" s="10"/>
      <c r="P307" s="10"/>
      <c r="Q307" s="10"/>
      <c r="R307" s="10"/>
      <c r="S307" s="10"/>
      <c r="T307" s="10"/>
    </row>
    <row r="308" spans="1:20" ht="18" customHeight="1" x14ac:dyDescent="0.25">
      <c r="A308" s="50">
        <f>IF(G308&lt;&gt;"",1+MAX($A$2:A307),"")</f>
        <v>203</v>
      </c>
      <c r="B308" s="257"/>
      <c r="C308" s="257"/>
      <c r="D308" s="52" t="s">
        <v>408</v>
      </c>
      <c r="E308" s="99" t="s">
        <v>34</v>
      </c>
      <c r="F308" s="63">
        <v>2</v>
      </c>
      <c r="G308" s="62">
        <v>0</v>
      </c>
      <c r="H308" s="63">
        <f t="shared" si="174"/>
        <v>2</v>
      </c>
      <c r="I308" s="56">
        <v>0</v>
      </c>
      <c r="J308" s="56">
        <v>0</v>
      </c>
      <c r="K308" s="97">
        <f t="shared" si="175"/>
        <v>0</v>
      </c>
      <c r="L308" s="97">
        <v>0</v>
      </c>
      <c r="M308" s="65">
        <f t="shared" si="176"/>
        <v>0</v>
      </c>
      <c r="N308" s="66">
        <f t="shared" si="177"/>
        <v>0</v>
      </c>
      <c r="O308" s="10"/>
      <c r="P308" s="10"/>
      <c r="Q308" s="10"/>
      <c r="R308" s="10"/>
      <c r="S308" s="10"/>
      <c r="T308" s="10"/>
    </row>
    <row r="309" spans="1:20" ht="18" customHeight="1" x14ac:dyDescent="0.25">
      <c r="A309" s="50">
        <f>IF(G309&lt;&gt;"",1+MAX($A$2:A308),"")</f>
        <v>204</v>
      </c>
      <c r="B309" s="257"/>
      <c r="C309" s="257"/>
      <c r="D309" s="52" t="s">
        <v>409</v>
      </c>
      <c r="E309" s="99" t="s">
        <v>34</v>
      </c>
      <c r="F309" s="63">
        <v>1</v>
      </c>
      <c r="G309" s="62">
        <v>0</v>
      </c>
      <c r="H309" s="63">
        <f t="shared" si="174"/>
        <v>1</v>
      </c>
      <c r="I309" s="56">
        <v>0</v>
      </c>
      <c r="J309" s="56">
        <v>0</v>
      </c>
      <c r="K309" s="97">
        <f t="shared" si="175"/>
        <v>0</v>
      </c>
      <c r="L309" s="97">
        <v>0</v>
      </c>
      <c r="M309" s="65">
        <f t="shared" si="176"/>
        <v>0</v>
      </c>
      <c r="N309" s="66">
        <f t="shared" si="177"/>
        <v>0</v>
      </c>
      <c r="O309" s="10"/>
      <c r="P309" s="10"/>
      <c r="Q309" s="10"/>
      <c r="R309" s="10"/>
      <c r="S309" s="10"/>
      <c r="T309" s="10"/>
    </row>
    <row r="310" spans="1:20" ht="18" customHeight="1" x14ac:dyDescent="0.25">
      <c r="A310" s="50">
        <f>IF(G310&lt;&gt;"",1+MAX($A$2:A309),"")</f>
        <v>205</v>
      </c>
      <c r="B310" s="257"/>
      <c r="C310" s="257"/>
      <c r="D310" s="52" t="s">
        <v>410</v>
      </c>
      <c r="E310" s="99" t="s">
        <v>34</v>
      </c>
      <c r="F310" s="63">
        <v>2</v>
      </c>
      <c r="G310" s="62">
        <v>0</v>
      </c>
      <c r="H310" s="63">
        <f t="shared" si="174"/>
        <v>2</v>
      </c>
      <c r="I310" s="56">
        <v>0</v>
      </c>
      <c r="J310" s="56">
        <v>0</v>
      </c>
      <c r="K310" s="97">
        <f t="shared" si="175"/>
        <v>0</v>
      </c>
      <c r="L310" s="97">
        <v>0</v>
      </c>
      <c r="M310" s="65">
        <f t="shared" si="176"/>
        <v>0</v>
      </c>
      <c r="N310" s="66">
        <f t="shared" si="177"/>
        <v>0</v>
      </c>
      <c r="O310" s="10"/>
      <c r="P310" s="10"/>
      <c r="Q310" s="10"/>
      <c r="R310" s="10"/>
      <c r="S310" s="10"/>
      <c r="T310" s="10"/>
    </row>
    <row r="311" spans="1:20" ht="18" customHeight="1" x14ac:dyDescent="0.25">
      <c r="A311" s="50">
        <f>IF(G311&lt;&gt;"",1+MAX($A$2:A310),"")</f>
        <v>206</v>
      </c>
      <c r="B311" s="257"/>
      <c r="C311" s="257"/>
      <c r="D311" s="52" t="s">
        <v>411</v>
      </c>
      <c r="E311" s="99" t="s">
        <v>34</v>
      </c>
      <c r="F311" s="63">
        <v>5</v>
      </c>
      <c r="G311" s="62">
        <v>0</v>
      </c>
      <c r="H311" s="63">
        <f t="shared" si="174"/>
        <v>5</v>
      </c>
      <c r="I311" s="56">
        <v>0</v>
      </c>
      <c r="J311" s="56">
        <v>0</v>
      </c>
      <c r="K311" s="97">
        <f t="shared" si="175"/>
        <v>0</v>
      </c>
      <c r="L311" s="97">
        <v>0</v>
      </c>
      <c r="M311" s="65">
        <f t="shared" si="176"/>
        <v>0</v>
      </c>
      <c r="N311" s="66">
        <f t="shared" si="177"/>
        <v>0</v>
      </c>
      <c r="O311" s="10"/>
      <c r="P311" s="10"/>
      <c r="Q311" s="10"/>
      <c r="R311" s="10"/>
      <c r="S311" s="10"/>
      <c r="T311" s="10"/>
    </row>
    <row r="312" spans="1:20" ht="18" customHeight="1" x14ac:dyDescent="0.25">
      <c r="A312" s="50">
        <f>IF(G312&lt;&gt;"",1+MAX($A$2:A311),"")</f>
        <v>207</v>
      </c>
      <c r="B312" s="257"/>
      <c r="C312" s="257"/>
      <c r="D312" s="52" t="s">
        <v>412</v>
      </c>
      <c r="E312" s="99" t="s">
        <v>34</v>
      </c>
      <c r="F312" s="63">
        <v>2</v>
      </c>
      <c r="G312" s="62">
        <v>0</v>
      </c>
      <c r="H312" s="63">
        <f t="shared" si="174"/>
        <v>2</v>
      </c>
      <c r="I312" s="56">
        <v>0</v>
      </c>
      <c r="J312" s="56">
        <v>0</v>
      </c>
      <c r="K312" s="97">
        <f t="shared" si="175"/>
        <v>0</v>
      </c>
      <c r="L312" s="97">
        <v>0</v>
      </c>
      <c r="M312" s="65">
        <f t="shared" si="176"/>
        <v>0</v>
      </c>
      <c r="N312" s="66">
        <f t="shared" si="177"/>
        <v>0</v>
      </c>
      <c r="O312" s="10"/>
      <c r="P312" s="10"/>
      <c r="Q312" s="10"/>
      <c r="R312" s="10"/>
      <c r="S312" s="10"/>
      <c r="T312" s="10"/>
    </row>
    <row r="313" spans="1:20" ht="18" customHeight="1" x14ac:dyDescent="0.25">
      <c r="A313" s="50" t="str">
        <f>IF(G313&lt;&gt;"",1+MAX($A$2:A312),"")</f>
        <v/>
      </c>
      <c r="B313" s="257"/>
      <c r="C313" s="257"/>
      <c r="D313" s="82" t="s">
        <v>413</v>
      </c>
      <c r="E313" s="154"/>
      <c r="F313" s="63"/>
      <c r="G313" s="62"/>
      <c r="H313" s="63"/>
      <c r="I313" s="64"/>
      <c r="J313" s="64"/>
      <c r="K313" s="97"/>
      <c r="L313" s="64"/>
      <c r="M313" s="65"/>
      <c r="N313" s="67"/>
      <c r="O313" s="10"/>
      <c r="P313" s="10"/>
      <c r="Q313" s="10"/>
      <c r="R313" s="10"/>
      <c r="S313" s="10"/>
      <c r="T313" s="10"/>
    </row>
    <row r="314" spans="1:20" ht="249.6" x14ac:dyDescent="0.25">
      <c r="A314" s="50">
        <f>IF(G314&lt;&gt;"",1+MAX($A$2:A313),"")</f>
        <v>208</v>
      </c>
      <c r="B314" s="257"/>
      <c r="C314" s="257"/>
      <c r="D314" s="197" t="s">
        <v>414</v>
      </c>
      <c r="E314" s="99" t="s">
        <v>34</v>
      </c>
      <c r="F314" s="63">
        <v>2</v>
      </c>
      <c r="G314" s="62">
        <v>0</v>
      </c>
      <c r="H314" s="63">
        <f t="shared" ref="H314:H315" si="178">(G314*F314)+F314</f>
        <v>2</v>
      </c>
      <c r="I314" s="56">
        <v>0</v>
      </c>
      <c r="J314" s="56">
        <v>0</v>
      </c>
      <c r="K314" s="97">
        <f t="shared" ref="K314:K383" si="179">I314*J314</f>
        <v>0</v>
      </c>
      <c r="L314" s="97">
        <v>0</v>
      </c>
      <c r="M314" s="65">
        <f t="shared" ref="M314:M315" si="180">+L314+K314</f>
        <v>0</v>
      </c>
      <c r="N314" s="66">
        <f t="shared" ref="N314:N315" si="181">H314*M314</f>
        <v>0</v>
      </c>
      <c r="O314" s="10"/>
      <c r="P314" s="10"/>
      <c r="Q314" s="10"/>
      <c r="R314" s="10"/>
      <c r="S314" s="10"/>
      <c r="T314" s="10"/>
    </row>
    <row r="315" spans="1:20" ht="249.6" x14ac:dyDescent="0.25">
      <c r="A315" s="50">
        <f>IF(G315&lt;&gt;"",1+MAX($A$2:A314),"")</f>
        <v>209</v>
      </c>
      <c r="B315" s="257"/>
      <c r="C315" s="257"/>
      <c r="D315" s="197" t="s">
        <v>415</v>
      </c>
      <c r="E315" s="99" t="s">
        <v>34</v>
      </c>
      <c r="F315" s="63">
        <v>74</v>
      </c>
      <c r="G315" s="62">
        <v>0</v>
      </c>
      <c r="H315" s="63">
        <f t="shared" si="178"/>
        <v>74</v>
      </c>
      <c r="I315" s="56">
        <v>0</v>
      </c>
      <c r="J315" s="56">
        <v>0</v>
      </c>
      <c r="K315" s="97">
        <f t="shared" si="179"/>
        <v>0</v>
      </c>
      <c r="L315" s="97">
        <v>0</v>
      </c>
      <c r="M315" s="65">
        <f t="shared" si="180"/>
        <v>0</v>
      </c>
      <c r="N315" s="66">
        <f t="shared" si="181"/>
        <v>0</v>
      </c>
      <c r="O315" s="10"/>
      <c r="P315" s="10"/>
      <c r="Q315" s="10"/>
      <c r="R315" s="10"/>
      <c r="S315" s="10"/>
      <c r="T315" s="10"/>
    </row>
    <row r="316" spans="1:20" ht="18" customHeight="1" x14ac:dyDescent="0.25">
      <c r="A316" s="50" t="str">
        <f>IF(G316&lt;&gt;"",1+MAX($A$2:A315),"")</f>
        <v/>
      </c>
      <c r="B316" s="257"/>
      <c r="C316" s="257"/>
      <c r="D316" s="82" t="s">
        <v>416</v>
      </c>
      <c r="E316" s="154"/>
      <c r="F316" s="63"/>
      <c r="G316" s="62"/>
      <c r="H316" s="63"/>
      <c r="I316" s="64"/>
      <c r="J316" s="64"/>
      <c r="K316" s="97"/>
      <c r="L316" s="64"/>
      <c r="M316" s="65"/>
      <c r="N316" s="67"/>
      <c r="O316" s="10"/>
      <c r="P316" s="10"/>
      <c r="Q316" s="10"/>
      <c r="R316" s="10"/>
      <c r="S316" s="10"/>
      <c r="T316" s="10"/>
    </row>
    <row r="317" spans="1:20" ht="15.6" x14ac:dyDescent="0.25">
      <c r="A317" s="50" t="str">
        <f>IF(G317&lt;&gt;"",1+MAX($A$2:A316),"")</f>
        <v/>
      </c>
      <c r="B317" s="257"/>
      <c r="C317" s="257"/>
      <c r="D317" s="193" t="s">
        <v>417</v>
      </c>
      <c r="E317" s="101"/>
      <c r="F317" s="92"/>
      <c r="G317" s="62"/>
      <c r="H317" s="63"/>
      <c r="I317" s="64"/>
      <c r="J317" s="64"/>
      <c r="K317" s="97"/>
      <c r="L317" s="97"/>
      <c r="M317" s="65"/>
      <c r="N317" s="66"/>
      <c r="O317" s="10"/>
      <c r="P317" s="10"/>
      <c r="Q317" s="10"/>
      <c r="R317" s="10"/>
      <c r="S317" s="10"/>
      <c r="T317" s="10"/>
    </row>
    <row r="318" spans="1:20" ht="124.8" x14ac:dyDescent="0.25">
      <c r="A318" s="50">
        <f>IF(G318&lt;&gt;"",1+MAX($A$2:A317),"")</f>
        <v>210</v>
      </c>
      <c r="B318" s="257"/>
      <c r="C318" s="257"/>
      <c r="D318" s="197" t="s">
        <v>418</v>
      </c>
      <c r="E318" s="99" t="s">
        <v>34</v>
      </c>
      <c r="F318" s="63">
        <v>1</v>
      </c>
      <c r="G318" s="62">
        <v>0</v>
      </c>
      <c r="H318" s="63">
        <f t="shared" ref="H318:H322" si="182">(G318*F318)+F318</f>
        <v>1</v>
      </c>
      <c r="I318" s="56">
        <v>0</v>
      </c>
      <c r="J318" s="56">
        <v>0</v>
      </c>
      <c r="K318" s="97">
        <f t="shared" ref="K318:K322" si="183">I318*J318</f>
        <v>0</v>
      </c>
      <c r="L318" s="97">
        <v>0</v>
      </c>
      <c r="M318" s="65">
        <f t="shared" ref="M318:M322" si="184">+L318+K318</f>
        <v>0</v>
      </c>
      <c r="N318" s="66">
        <f t="shared" ref="N318:N322" si="185">H318*M318</f>
        <v>0</v>
      </c>
      <c r="O318" s="10"/>
      <c r="P318" s="10"/>
      <c r="Q318" s="10"/>
      <c r="R318" s="10"/>
      <c r="S318" s="10"/>
      <c r="T318" s="10"/>
    </row>
    <row r="319" spans="1:20" ht="124.8" x14ac:dyDescent="0.25">
      <c r="A319" s="50">
        <f>IF(G319&lt;&gt;"",1+MAX($A$2:A318),"")</f>
        <v>211</v>
      </c>
      <c r="B319" s="257"/>
      <c r="C319" s="257"/>
      <c r="D319" s="197" t="s">
        <v>419</v>
      </c>
      <c r="E319" s="99" t="s">
        <v>34</v>
      </c>
      <c r="F319" s="63">
        <v>1</v>
      </c>
      <c r="G319" s="62">
        <v>0</v>
      </c>
      <c r="H319" s="63">
        <f t="shared" si="182"/>
        <v>1</v>
      </c>
      <c r="I319" s="56">
        <v>0</v>
      </c>
      <c r="J319" s="56">
        <v>0</v>
      </c>
      <c r="K319" s="97">
        <f t="shared" si="183"/>
        <v>0</v>
      </c>
      <c r="L319" s="97">
        <v>0</v>
      </c>
      <c r="M319" s="65">
        <f t="shared" si="184"/>
        <v>0</v>
      </c>
      <c r="N319" s="66">
        <f t="shared" si="185"/>
        <v>0</v>
      </c>
      <c r="O319" s="10"/>
      <c r="P319" s="10"/>
      <c r="Q319" s="10"/>
      <c r="R319" s="10"/>
      <c r="S319" s="10"/>
      <c r="T319" s="10"/>
    </row>
    <row r="320" spans="1:20" ht="124.8" x14ac:dyDescent="0.25">
      <c r="A320" s="50">
        <f>IF(G320&lt;&gt;"",1+MAX($A$2:A319),"")</f>
        <v>212</v>
      </c>
      <c r="B320" s="257"/>
      <c r="C320" s="257"/>
      <c r="D320" s="197" t="s">
        <v>420</v>
      </c>
      <c r="E320" s="99" t="s">
        <v>34</v>
      </c>
      <c r="F320" s="63">
        <v>1</v>
      </c>
      <c r="G320" s="62">
        <v>0</v>
      </c>
      <c r="H320" s="63">
        <f t="shared" si="182"/>
        <v>1</v>
      </c>
      <c r="I320" s="56">
        <v>0</v>
      </c>
      <c r="J320" s="56">
        <v>0</v>
      </c>
      <c r="K320" s="97">
        <f t="shared" si="183"/>
        <v>0</v>
      </c>
      <c r="L320" s="97">
        <v>0</v>
      </c>
      <c r="M320" s="65">
        <f t="shared" si="184"/>
        <v>0</v>
      </c>
      <c r="N320" s="66">
        <f t="shared" si="185"/>
        <v>0</v>
      </c>
      <c r="O320" s="10"/>
      <c r="P320" s="10"/>
      <c r="Q320" s="10"/>
      <c r="R320" s="10"/>
      <c r="S320" s="10"/>
      <c r="T320" s="10"/>
    </row>
    <row r="321" spans="1:20" ht="124.8" x14ac:dyDescent="0.25">
      <c r="A321" s="50">
        <f>IF(G321&lt;&gt;"",1+MAX($A$2:A320),"")</f>
        <v>213</v>
      </c>
      <c r="B321" s="257"/>
      <c r="C321" s="257"/>
      <c r="D321" s="197" t="s">
        <v>421</v>
      </c>
      <c r="E321" s="99" t="s">
        <v>34</v>
      </c>
      <c r="F321" s="63">
        <v>1</v>
      </c>
      <c r="G321" s="62">
        <v>0</v>
      </c>
      <c r="H321" s="63">
        <f t="shared" si="182"/>
        <v>1</v>
      </c>
      <c r="I321" s="56">
        <v>0</v>
      </c>
      <c r="J321" s="56">
        <v>0</v>
      </c>
      <c r="K321" s="97">
        <f t="shared" si="183"/>
        <v>0</v>
      </c>
      <c r="L321" s="97">
        <v>0</v>
      </c>
      <c r="M321" s="65">
        <f t="shared" si="184"/>
        <v>0</v>
      </c>
      <c r="N321" s="66">
        <f t="shared" si="185"/>
        <v>0</v>
      </c>
      <c r="O321" s="10"/>
      <c r="P321" s="10"/>
      <c r="Q321" s="10"/>
      <c r="R321" s="10"/>
      <c r="S321" s="10"/>
      <c r="T321" s="10"/>
    </row>
    <row r="322" spans="1:20" ht="124.8" x14ac:dyDescent="0.25">
      <c r="A322" s="50">
        <f>IF(G322&lt;&gt;"",1+MAX($A$2:A321),"")</f>
        <v>214</v>
      </c>
      <c r="B322" s="257"/>
      <c r="C322" s="257"/>
      <c r="D322" s="197" t="s">
        <v>422</v>
      </c>
      <c r="E322" s="99" t="s">
        <v>34</v>
      </c>
      <c r="F322" s="63">
        <v>1</v>
      </c>
      <c r="G322" s="62">
        <v>0</v>
      </c>
      <c r="H322" s="63">
        <f t="shared" si="182"/>
        <v>1</v>
      </c>
      <c r="I322" s="56">
        <v>0</v>
      </c>
      <c r="J322" s="56">
        <v>0</v>
      </c>
      <c r="K322" s="97">
        <f t="shared" si="183"/>
        <v>0</v>
      </c>
      <c r="L322" s="97">
        <v>0</v>
      </c>
      <c r="M322" s="65">
        <f t="shared" si="184"/>
        <v>0</v>
      </c>
      <c r="N322" s="66">
        <f t="shared" si="185"/>
        <v>0</v>
      </c>
      <c r="O322" s="10"/>
      <c r="P322" s="10"/>
      <c r="Q322" s="10"/>
      <c r="R322" s="10"/>
      <c r="S322" s="10"/>
      <c r="T322" s="10"/>
    </row>
    <row r="323" spans="1:20" ht="15.6" x14ac:dyDescent="0.25">
      <c r="A323" s="50" t="str">
        <f>IF(G323&lt;&gt;"",1+MAX($A$2:A322),"")</f>
        <v/>
      </c>
      <c r="B323" s="257"/>
      <c r="C323" s="257"/>
      <c r="D323" s="193" t="s">
        <v>423</v>
      </c>
      <c r="E323" s="101"/>
      <c r="F323" s="92"/>
      <c r="G323" s="62"/>
      <c r="H323" s="63"/>
      <c r="I323" s="64"/>
      <c r="J323" s="64"/>
      <c r="K323" s="97"/>
      <c r="L323" s="97"/>
      <c r="M323" s="65"/>
      <c r="N323" s="66"/>
      <c r="O323" s="10"/>
      <c r="P323" s="10"/>
      <c r="Q323" s="10"/>
      <c r="R323" s="10"/>
      <c r="S323" s="10"/>
      <c r="T323" s="10"/>
    </row>
    <row r="324" spans="1:20" ht="109.2" x14ac:dyDescent="0.25">
      <c r="A324" s="50">
        <f>IF(G324&lt;&gt;"",1+MAX($A$2:A323),"")</f>
        <v>215</v>
      </c>
      <c r="B324" s="257"/>
      <c r="C324" s="257"/>
      <c r="D324" s="197" t="s">
        <v>424</v>
      </c>
      <c r="E324" s="99" t="s">
        <v>34</v>
      </c>
      <c r="F324" s="63">
        <v>1</v>
      </c>
      <c r="G324" s="62">
        <v>0</v>
      </c>
      <c r="H324" s="63">
        <f t="shared" ref="H324:H328" si="186">(G324*F324)+F324</f>
        <v>1</v>
      </c>
      <c r="I324" s="56">
        <v>0</v>
      </c>
      <c r="J324" s="56">
        <v>0</v>
      </c>
      <c r="K324" s="97">
        <f t="shared" ref="K324:K328" si="187">I324*J324</f>
        <v>0</v>
      </c>
      <c r="L324" s="97">
        <v>0</v>
      </c>
      <c r="M324" s="65">
        <f t="shared" ref="M324:M328" si="188">+L324+K324</f>
        <v>0</v>
      </c>
      <c r="N324" s="66">
        <f t="shared" ref="N324:N328" si="189">H324*M324</f>
        <v>0</v>
      </c>
      <c r="O324" s="10"/>
      <c r="P324" s="10"/>
      <c r="Q324" s="10"/>
      <c r="R324" s="10"/>
      <c r="S324" s="10"/>
      <c r="T324" s="10"/>
    </row>
    <row r="325" spans="1:20" ht="109.2" x14ac:dyDescent="0.25">
      <c r="A325" s="50">
        <f>IF(G325&lt;&gt;"",1+MAX($A$2:A324),"")</f>
        <v>216</v>
      </c>
      <c r="B325" s="257"/>
      <c r="C325" s="257"/>
      <c r="D325" s="197" t="s">
        <v>425</v>
      </c>
      <c r="E325" s="99" t="s">
        <v>34</v>
      </c>
      <c r="F325" s="63">
        <v>1</v>
      </c>
      <c r="G325" s="62">
        <v>0</v>
      </c>
      <c r="H325" s="63">
        <f t="shared" si="186"/>
        <v>1</v>
      </c>
      <c r="I325" s="56">
        <v>0</v>
      </c>
      <c r="J325" s="56">
        <v>0</v>
      </c>
      <c r="K325" s="97">
        <f t="shared" si="187"/>
        <v>0</v>
      </c>
      <c r="L325" s="97">
        <v>0</v>
      </c>
      <c r="M325" s="65">
        <f t="shared" si="188"/>
        <v>0</v>
      </c>
      <c r="N325" s="66">
        <f t="shared" si="189"/>
        <v>0</v>
      </c>
      <c r="O325" s="10"/>
      <c r="P325" s="10"/>
      <c r="Q325" s="10"/>
      <c r="R325" s="10"/>
      <c r="S325" s="10"/>
      <c r="T325" s="10"/>
    </row>
    <row r="326" spans="1:20" ht="109.2" x14ac:dyDescent="0.25">
      <c r="A326" s="50">
        <f>IF(G326&lt;&gt;"",1+MAX($A$2:A325),"")</f>
        <v>217</v>
      </c>
      <c r="B326" s="257"/>
      <c r="C326" s="257"/>
      <c r="D326" s="197" t="s">
        <v>426</v>
      </c>
      <c r="E326" s="99" t="s">
        <v>34</v>
      </c>
      <c r="F326" s="63">
        <v>1</v>
      </c>
      <c r="G326" s="62">
        <v>0</v>
      </c>
      <c r="H326" s="63">
        <f t="shared" si="186"/>
        <v>1</v>
      </c>
      <c r="I326" s="56">
        <v>0</v>
      </c>
      <c r="J326" s="56">
        <v>0</v>
      </c>
      <c r="K326" s="97">
        <f t="shared" si="187"/>
        <v>0</v>
      </c>
      <c r="L326" s="97">
        <v>0</v>
      </c>
      <c r="M326" s="65">
        <f t="shared" si="188"/>
        <v>0</v>
      </c>
      <c r="N326" s="66">
        <f t="shared" si="189"/>
        <v>0</v>
      </c>
      <c r="O326" s="10"/>
      <c r="P326" s="10"/>
      <c r="Q326" s="10"/>
      <c r="R326" s="10"/>
      <c r="S326" s="10"/>
      <c r="T326" s="10"/>
    </row>
    <row r="327" spans="1:20" ht="109.2" x14ac:dyDescent="0.25">
      <c r="A327" s="50">
        <f>IF(G327&lt;&gt;"",1+MAX($A$2:A326),"")</f>
        <v>218</v>
      </c>
      <c r="B327" s="257"/>
      <c r="C327" s="257"/>
      <c r="D327" s="197" t="s">
        <v>427</v>
      </c>
      <c r="E327" s="99" t="s">
        <v>34</v>
      </c>
      <c r="F327" s="63">
        <v>1</v>
      </c>
      <c r="G327" s="62">
        <v>0</v>
      </c>
      <c r="H327" s="63">
        <f t="shared" si="186"/>
        <v>1</v>
      </c>
      <c r="I327" s="56">
        <v>0</v>
      </c>
      <c r="J327" s="56">
        <v>0</v>
      </c>
      <c r="K327" s="97">
        <f t="shared" si="187"/>
        <v>0</v>
      </c>
      <c r="L327" s="97">
        <v>0</v>
      </c>
      <c r="M327" s="65">
        <f t="shared" si="188"/>
        <v>0</v>
      </c>
      <c r="N327" s="66">
        <f t="shared" si="189"/>
        <v>0</v>
      </c>
      <c r="O327" s="10"/>
      <c r="P327" s="10"/>
      <c r="Q327" s="10"/>
      <c r="R327" s="10"/>
      <c r="S327" s="10"/>
      <c r="T327" s="10"/>
    </row>
    <row r="328" spans="1:20" ht="109.2" x14ac:dyDescent="0.25">
      <c r="A328" s="50">
        <f>IF(G328&lt;&gt;"",1+MAX($A$2:A327),"")</f>
        <v>219</v>
      </c>
      <c r="B328" s="257"/>
      <c r="C328" s="257"/>
      <c r="D328" s="197" t="s">
        <v>428</v>
      </c>
      <c r="E328" s="99" t="s">
        <v>34</v>
      </c>
      <c r="F328" s="63">
        <v>1</v>
      </c>
      <c r="G328" s="62">
        <v>0</v>
      </c>
      <c r="H328" s="63">
        <f t="shared" si="186"/>
        <v>1</v>
      </c>
      <c r="I328" s="56">
        <v>0</v>
      </c>
      <c r="J328" s="56">
        <v>0</v>
      </c>
      <c r="K328" s="97">
        <f t="shared" si="187"/>
        <v>0</v>
      </c>
      <c r="L328" s="97">
        <v>0</v>
      </c>
      <c r="M328" s="65">
        <f t="shared" si="188"/>
        <v>0</v>
      </c>
      <c r="N328" s="66">
        <f t="shared" si="189"/>
        <v>0</v>
      </c>
      <c r="O328" s="10"/>
      <c r="P328" s="10"/>
      <c r="Q328" s="10"/>
      <c r="R328" s="10"/>
      <c r="S328" s="10"/>
      <c r="T328" s="10"/>
    </row>
    <row r="329" spans="1:20" ht="249.6" x14ac:dyDescent="0.25">
      <c r="A329" s="50" t="str">
        <f>IF(G329&lt;&gt;"",1+MAX($A$2:A328),"")</f>
        <v/>
      </c>
      <c r="B329" s="257"/>
      <c r="C329" s="257"/>
      <c r="D329" s="197" t="s">
        <v>429</v>
      </c>
      <c r="E329" s="99"/>
      <c r="F329" s="63"/>
      <c r="G329" s="62"/>
      <c r="H329" s="63"/>
      <c r="I329" s="56"/>
      <c r="J329" s="56"/>
      <c r="K329" s="97"/>
      <c r="L329" s="97"/>
      <c r="M329" s="65"/>
      <c r="N329" s="66"/>
      <c r="O329" s="10"/>
      <c r="P329" s="10"/>
      <c r="Q329" s="10"/>
      <c r="R329" s="10"/>
      <c r="S329" s="10"/>
      <c r="T329" s="10"/>
    </row>
    <row r="330" spans="1:20" ht="18" customHeight="1" x14ac:dyDescent="0.25">
      <c r="A330" s="50" t="str">
        <f>IF(G330&lt;&gt;"",1+MAX($A$2:A329),"")</f>
        <v/>
      </c>
      <c r="B330" s="257"/>
      <c r="C330" s="257"/>
      <c r="D330" s="82" t="s">
        <v>430</v>
      </c>
      <c r="E330" s="154"/>
      <c r="F330" s="63"/>
      <c r="G330" s="62"/>
      <c r="H330" s="63"/>
      <c r="I330" s="64"/>
      <c r="J330" s="64"/>
      <c r="K330" s="97"/>
      <c r="L330" s="64"/>
      <c r="M330" s="65"/>
      <c r="N330" s="67"/>
      <c r="O330" s="10"/>
      <c r="P330" s="10"/>
      <c r="Q330" s="10"/>
      <c r="R330" s="10"/>
      <c r="S330" s="10"/>
      <c r="T330" s="10"/>
    </row>
    <row r="331" spans="1:20" ht="15.6" x14ac:dyDescent="0.25">
      <c r="A331" s="50" t="str">
        <f>IF(G331&lt;&gt;"",1+MAX($A$2:A330),"")</f>
        <v/>
      </c>
      <c r="B331" s="257"/>
      <c r="C331" s="257"/>
      <c r="D331" s="193" t="s">
        <v>417</v>
      </c>
      <c r="E331" s="101"/>
      <c r="F331" s="92"/>
      <c r="G331" s="62"/>
      <c r="H331" s="63"/>
      <c r="I331" s="64"/>
      <c r="J331" s="64"/>
      <c r="K331" s="97"/>
      <c r="L331" s="97"/>
      <c r="M331" s="65"/>
      <c r="N331" s="66"/>
      <c r="O331" s="10"/>
      <c r="P331" s="10"/>
      <c r="Q331" s="10"/>
      <c r="R331" s="10"/>
      <c r="S331" s="10"/>
      <c r="T331" s="10"/>
    </row>
    <row r="332" spans="1:20" ht="46.8" x14ac:dyDescent="0.25">
      <c r="A332" s="50">
        <f>IF(G332&lt;&gt;"",1+MAX($A$2:A331),"")</f>
        <v>220</v>
      </c>
      <c r="B332" s="257"/>
      <c r="C332" s="257"/>
      <c r="D332" s="197" t="s">
        <v>431</v>
      </c>
      <c r="E332" s="99" t="s">
        <v>34</v>
      </c>
      <c r="F332" s="63">
        <v>1</v>
      </c>
      <c r="G332" s="62">
        <v>0</v>
      </c>
      <c r="H332" s="63">
        <f t="shared" ref="H332:H338" si="190">(G332*F332)+F332</f>
        <v>1</v>
      </c>
      <c r="I332" s="56">
        <v>0</v>
      </c>
      <c r="J332" s="56">
        <v>0</v>
      </c>
      <c r="K332" s="97">
        <f t="shared" ref="K332:K338" si="191">I332*J332</f>
        <v>0</v>
      </c>
      <c r="L332" s="97">
        <v>0</v>
      </c>
      <c r="M332" s="65">
        <f t="shared" ref="M332:M338" si="192">+L332+K332</f>
        <v>0</v>
      </c>
      <c r="N332" s="66">
        <f t="shared" ref="N332:N338" si="193">H332*M332</f>
        <v>0</v>
      </c>
      <c r="O332" s="10"/>
      <c r="P332" s="10"/>
      <c r="Q332" s="10"/>
      <c r="R332" s="10"/>
      <c r="S332" s="10"/>
      <c r="T332" s="10"/>
    </row>
    <row r="333" spans="1:20" ht="46.8" x14ac:dyDescent="0.25">
      <c r="A333" s="50">
        <f>IF(G333&lt;&gt;"",1+MAX($A$2:A332),"")</f>
        <v>221</v>
      </c>
      <c r="B333" s="257"/>
      <c r="C333" s="257"/>
      <c r="D333" s="197" t="s">
        <v>432</v>
      </c>
      <c r="E333" s="99" t="s">
        <v>34</v>
      </c>
      <c r="F333" s="63">
        <v>1</v>
      </c>
      <c r="G333" s="62">
        <v>0</v>
      </c>
      <c r="H333" s="63">
        <f t="shared" si="190"/>
        <v>1</v>
      </c>
      <c r="I333" s="56">
        <v>0</v>
      </c>
      <c r="J333" s="56">
        <v>0</v>
      </c>
      <c r="K333" s="97">
        <f t="shared" si="191"/>
        <v>0</v>
      </c>
      <c r="L333" s="97">
        <v>0</v>
      </c>
      <c r="M333" s="65">
        <f t="shared" si="192"/>
        <v>0</v>
      </c>
      <c r="N333" s="66">
        <f t="shared" si="193"/>
        <v>0</v>
      </c>
      <c r="O333" s="10"/>
      <c r="P333" s="10"/>
      <c r="Q333" s="10"/>
      <c r="R333" s="10"/>
      <c r="S333" s="10"/>
      <c r="T333" s="10"/>
    </row>
    <row r="334" spans="1:20" ht="46.8" x14ac:dyDescent="0.25">
      <c r="A334" s="50">
        <f>IF(G334&lt;&gt;"",1+MAX($A$2:A333),"")</f>
        <v>222</v>
      </c>
      <c r="B334" s="257"/>
      <c r="C334" s="257"/>
      <c r="D334" s="197" t="s">
        <v>433</v>
      </c>
      <c r="E334" s="99" t="s">
        <v>34</v>
      </c>
      <c r="F334" s="63">
        <v>1</v>
      </c>
      <c r="G334" s="62">
        <v>0</v>
      </c>
      <c r="H334" s="63">
        <f t="shared" si="190"/>
        <v>1</v>
      </c>
      <c r="I334" s="56">
        <v>0</v>
      </c>
      <c r="J334" s="56">
        <v>0</v>
      </c>
      <c r="K334" s="97">
        <f t="shared" si="191"/>
        <v>0</v>
      </c>
      <c r="L334" s="97">
        <v>0</v>
      </c>
      <c r="M334" s="65">
        <f t="shared" si="192"/>
        <v>0</v>
      </c>
      <c r="N334" s="66">
        <f t="shared" si="193"/>
        <v>0</v>
      </c>
      <c r="O334" s="10"/>
      <c r="P334" s="10"/>
      <c r="Q334" s="10"/>
      <c r="R334" s="10"/>
      <c r="S334" s="10"/>
      <c r="T334" s="10"/>
    </row>
    <row r="335" spans="1:20" ht="15.6" x14ac:dyDescent="0.25">
      <c r="A335" s="50" t="str">
        <f>IF(G335&lt;&gt;"",1+MAX($A$2:A334),"")</f>
        <v/>
      </c>
      <c r="B335" s="257"/>
      <c r="C335" s="257"/>
      <c r="D335" s="193" t="s">
        <v>423</v>
      </c>
      <c r="E335" s="101"/>
      <c r="F335" s="92"/>
      <c r="G335" s="62"/>
      <c r="H335" s="63"/>
      <c r="I335" s="64"/>
      <c r="J335" s="64"/>
      <c r="K335" s="97"/>
      <c r="L335" s="97"/>
      <c r="M335" s="65"/>
      <c r="N335" s="66"/>
      <c r="O335" s="10"/>
      <c r="P335" s="10"/>
      <c r="Q335" s="10"/>
      <c r="R335" s="10"/>
      <c r="S335" s="10"/>
      <c r="T335" s="10"/>
    </row>
    <row r="336" spans="1:20" ht="93.6" x14ac:dyDescent="0.25">
      <c r="A336" s="50">
        <f>IF(G336&lt;&gt;"",1+MAX($A$2:A335),"")</f>
        <v>223</v>
      </c>
      <c r="B336" s="257"/>
      <c r="C336" s="257"/>
      <c r="D336" s="197" t="s">
        <v>434</v>
      </c>
      <c r="E336" s="99" t="s">
        <v>34</v>
      </c>
      <c r="F336" s="63">
        <v>1</v>
      </c>
      <c r="G336" s="62">
        <v>0</v>
      </c>
      <c r="H336" s="63">
        <f t="shared" si="190"/>
        <v>1</v>
      </c>
      <c r="I336" s="56">
        <v>0</v>
      </c>
      <c r="J336" s="56">
        <v>0</v>
      </c>
      <c r="K336" s="97">
        <f t="shared" si="191"/>
        <v>0</v>
      </c>
      <c r="L336" s="97">
        <v>0</v>
      </c>
      <c r="M336" s="65">
        <f t="shared" si="192"/>
        <v>0</v>
      </c>
      <c r="N336" s="66">
        <f t="shared" si="193"/>
        <v>0</v>
      </c>
      <c r="O336" s="10"/>
      <c r="P336" s="10"/>
      <c r="Q336" s="10"/>
      <c r="R336" s="10"/>
      <c r="S336" s="10"/>
      <c r="T336" s="10"/>
    </row>
    <row r="337" spans="1:20" ht="93.6" x14ac:dyDescent="0.25">
      <c r="A337" s="50">
        <f>IF(G337&lt;&gt;"",1+MAX($A$2:A336),"")</f>
        <v>224</v>
      </c>
      <c r="B337" s="257"/>
      <c r="C337" s="257"/>
      <c r="D337" s="197" t="s">
        <v>435</v>
      </c>
      <c r="E337" s="99" t="s">
        <v>34</v>
      </c>
      <c r="F337" s="63">
        <v>1</v>
      </c>
      <c r="G337" s="62">
        <v>0</v>
      </c>
      <c r="H337" s="63">
        <f t="shared" si="190"/>
        <v>1</v>
      </c>
      <c r="I337" s="56">
        <v>0</v>
      </c>
      <c r="J337" s="56">
        <v>0</v>
      </c>
      <c r="K337" s="97">
        <f t="shared" si="191"/>
        <v>0</v>
      </c>
      <c r="L337" s="97">
        <v>0</v>
      </c>
      <c r="M337" s="65">
        <f t="shared" si="192"/>
        <v>0</v>
      </c>
      <c r="N337" s="66">
        <f t="shared" si="193"/>
        <v>0</v>
      </c>
      <c r="O337" s="10"/>
      <c r="P337" s="10"/>
      <c r="Q337" s="10"/>
      <c r="R337" s="10"/>
      <c r="S337" s="10"/>
      <c r="T337" s="10"/>
    </row>
    <row r="338" spans="1:20" ht="93.6" x14ac:dyDescent="0.25">
      <c r="A338" s="50">
        <f>IF(G338&lt;&gt;"",1+MAX($A$2:A337),"")</f>
        <v>225</v>
      </c>
      <c r="B338" s="257"/>
      <c r="C338" s="257"/>
      <c r="D338" s="197" t="s">
        <v>436</v>
      </c>
      <c r="E338" s="99" t="s">
        <v>34</v>
      </c>
      <c r="F338" s="63">
        <v>1</v>
      </c>
      <c r="G338" s="62">
        <v>0</v>
      </c>
      <c r="H338" s="63">
        <f t="shared" si="190"/>
        <v>1</v>
      </c>
      <c r="I338" s="56">
        <v>0</v>
      </c>
      <c r="J338" s="56">
        <v>0</v>
      </c>
      <c r="K338" s="97">
        <f t="shared" si="191"/>
        <v>0</v>
      </c>
      <c r="L338" s="97">
        <v>0</v>
      </c>
      <c r="M338" s="65">
        <f t="shared" si="192"/>
        <v>0</v>
      </c>
      <c r="N338" s="66">
        <f t="shared" si="193"/>
        <v>0</v>
      </c>
      <c r="O338" s="10"/>
      <c r="P338" s="10"/>
      <c r="Q338" s="10"/>
      <c r="R338" s="10"/>
      <c r="S338" s="10"/>
      <c r="T338" s="10"/>
    </row>
    <row r="339" spans="1:20" ht="18" customHeight="1" x14ac:dyDescent="0.25">
      <c r="A339" s="50" t="str">
        <f>IF(G339&lt;&gt;"",1+MAX($A$2:A338),"")</f>
        <v/>
      </c>
      <c r="B339" s="257"/>
      <c r="C339" s="257"/>
      <c r="D339" s="82" t="s">
        <v>437</v>
      </c>
      <c r="E339" s="154"/>
      <c r="F339" s="63"/>
      <c r="G339" s="62"/>
      <c r="H339" s="63"/>
      <c r="I339" s="64"/>
      <c r="J339" s="64"/>
      <c r="K339" s="97"/>
      <c r="L339" s="64"/>
      <c r="M339" s="65"/>
      <c r="N339" s="67"/>
      <c r="O339" s="10"/>
      <c r="P339" s="10"/>
      <c r="Q339" s="10"/>
      <c r="R339" s="10"/>
      <c r="S339" s="10"/>
      <c r="T339" s="10"/>
    </row>
    <row r="340" spans="1:20" ht="109.2" x14ac:dyDescent="0.25">
      <c r="A340" s="50">
        <f>IF(G340&lt;&gt;"",1+MAX($A$2:A339),"")</f>
        <v>226</v>
      </c>
      <c r="B340" s="257"/>
      <c r="C340" s="257"/>
      <c r="D340" s="197" t="s">
        <v>438</v>
      </c>
      <c r="E340" s="99" t="s">
        <v>34</v>
      </c>
      <c r="F340" s="63">
        <v>1</v>
      </c>
      <c r="G340" s="62">
        <v>0</v>
      </c>
      <c r="H340" s="63">
        <f t="shared" ref="H340:H385" si="194">(G340*F340)+F340</f>
        <v>1</v>
      </c>
      <c r="I340" s="56">
        <v>0</v>
      </c>
      <c r="J340" s="56">
        <v>0</v>
      </c>
      <c r="K340" s="97">
        <f t="shared" si="179"/>
        <v>0</v>
      </c>
      <c r="L340" s="97">
        <v>0</v>
      </c>
      <c r="M340" s="65">
        <f t="shared" ref="M340:M348" si="195">+L340+K340</f>
        <v>0</v>
      </c>
      <c r="N340" s="66">
        <f t="shared" ref="N340:N348" si="196">H340*M340</f>
        <v>0</v>
      </c>
      <c r="O340" s="10"/>
      <c r="P340" s="10"/>
      <c r="Q340" s="10"/>
      <c r="R340" s="10"/>
      <c r="S340" s="10"/>
      <c r="T340" s="10"/>
    </row>
    <row r="341" spans="1:20" ht="109.2" x14ac:dyDescent="0.25">
      <c r="A341" s="50">
        <f>IF(G341&lt;&gt;"",1+MAX($A$2:A340),"")</f>
        <v>227</v>
      </c>
      <c r="B341" s="257"/>
      <c r="C341" s="257"/>
      <c r="D341" s="197" t="s">
        <v>439</v>
      </c>
      <c r="E341" s="99" t="s">
        <v>34</v>
      </c>
      <c r="F341" s="63">
        <v>1</v>
      </c>
      <c r="G341" s="62">
        <v>0</v>
      </c>
      <c r="H341" s="63">
        <f t="shared" si="194"/>
        <v>1</v>
      </c>
      <c r="I341" s="56">
        <v>0</v>
      </c>
      <c r="J341" s="56">
        <v>0</v>
      </c>
      <c r="K341" s="97">
        <f t="shared" si="179"/>
        <v>0</v>
      </c>
      <c r="L341" s="97">
        <v>0</v>
      </c>
      <c r="M341" s="65">
        <f t="shared" si="195"/>
        <v>0</v>
      </c>
      <c r="N341" s="66">
        <f t="shared" si="196"/>
        <v>0</v>
      </c>
      <c r="O341" s="10"/>
      <c r="P341" s="10"/>
      <c r="Q341" s="10"/>
      <c r="R341" s="10"/>
      <c r="S341" s="10"/>
      <c r="T341" s="10"/>
    </row>
    <row r="342" spans="1:20" ht="109.2" x14ac:dyDescent="0.25">
      <c r="A342" s="50">
        <f>IF(G342&lt;&gt;"",1+MAX($A$2:A341),"")</f>
        <v>228</v>
      </c>
      <c r="B342" s="257"/>
      <c r="C342" s="257"/>
      <c r="D342" s="197" t="s">
        <v>440</v>
      </c>
      <c r="E342" s="99" t="s">
        <v>34</v>
      </c>
      <c r="F342" s="63">
        <v>6</v>
      </c>
      <c r="G342" s="62">
        <v>0</v>
      </c>
      <c r="H342" s="63">
        <f t="shared" si="194"/>
        <v>6</v>
      </c>
      <c r="I342" s="56">
        <v>0</v>
      </c>
      <c r="J342" s="56">
        <v>0</v>
      </c>
      <c r="K342" s="97">
        <f t="shared" si="179"/>
        <v>0</v>
      </c>
      <c r="L342" s="97">
        <v>0</v>
      </c>
      <c r="M342" s="65">
        <f t="shared" si="195"/>
        <v>0</v>
      </c>
      <c r="N342" s="66">
        <f t="shared" si="196"/>
        <v>0</v>
      </c>
      <c r="O342" s="10"/>
      <c r="P342" s="10"/>
      <c r="Q342" s="10"/>
      <c r="R342" s="10"/>
      <c r="S342" s="10"/>
      <c r="T342" s="10"/>
    </row>
    <row r="343" spans="1:20" ht="109.2" x14ac:dyDescent="0.25">
      <c r="A343" s="50">
        <f>IF(G343&lt;&gt;"",1+MAX($A$2:A342),"")</f>
        <v>229</v>
      </c>
      <c r="B343" s="257"/>
      <c r="C343" s="257"/>
      <c r="D343" s="197" t="s">
        <v>441</v>
      </c>
      <c r="E343" s="99" t="s">
        <v>34</v>
      </c>
      <c r="F343" s="63">
        <v>1</v>
      </c>
      <c r="G343" s="62">
        <v>0</v>
      </c>
      <c r="H343" s="63">
        <f t="shared" si="194"/>
        <v>1</v>
      </c>
      <c r="I343" s="56">
        <v>0</v>
      </c>
      <c r="J343" s="56">
        <v>0</v>
      </c>
      <c r="K343" s="97">
        <f t="shared" si="179"/>
        <v>0</v>
      </c>
      <c r="L343" s="97">
        <v>0</v>
      </c>
      <c r="M343" s="65">
        <f t="shared" si="195"/>
        <v>0</v>
      </c>
      <c r="N343" s="66">
        <f t="shared" si="196"/>
        <v>0</v>
      </c>
      <c r="O343" s="10"/>
      <c r="P343" s="10"/>
      <c r="Q343" s="10"/>
      <c r="R343" s="10"/>
      <c r="S343" s="10"/>
      <c r="T343" s="10"/>
    </row>
    <row r="344" spans="1:20" ht="109.2" x14ac:dyDescent="0.25">
      <c r="A344" s="50">
        <f>IF(G344&lt;&gt;"",1+MAX($A$2:A343),"")</f>
        <v>230</v>
      </c>
      <c r="B344" s="257"/>
      <c r="C344" s="257"/>
      <c r="D344" s="197" t="s">
        <v>442</v>
      </c>
      <c r="E344" s="99" t="s">
        <v>34</v>
      </c>
      <c r="F344" s="63">
        <v>5</v>
      </c>
      <c r="G344" s="62">
        <v>0</v>
      </c>
      <c r="H344" s="63">
        <f t="shared" si="194"/>
        <v>5</v>
      </c>
      <c r="I344" s="56">
        <v>0</v>
      </c>
      <c r="J344" s="56">
        <v>0</v>
      </c>
      <c r="K344" s="97">
        <f t="shared" si="179"/>
        <v>0</v>
      </c>
      <c r="L344" s="97">
        <v>0</v>
      </c>
      <c r="M344" s="65">
        <f t="shared" si="195"/>
        <v>0</v>
      </c>
      <c r="N344" s="66">
        <f t="shared" si="196"/>
        <v>0</v>
      </c>
      <c r="O344" s="10"/>
      <c r="P344" s="10"/>
      <c r="Q344" s="10"/>
      <c r="R344" s="10"/>
      <c r="S344" s="10"/>
      <c r="T344" s="10"/>
    </row>
    <row r="345" spans="1:20" ht="109.2" x14ac:dyDescent="0.25">
      <c r="A345" s="50">
        <f>IF(G345&lt;&gt;"",1+MAX($A$2:A344),"")</f>
        <v>231</v>
      </c>
      <c r="B345" s="257"/>
      <c r="C345" s="257"/>
      <c r="D345" s="197" t="s">
        <v>443</v>
      </c>
      <c r="E345" s="99" t="s">
        <v>34</v>
      </c>
      <c r="F345" s="63">
        <v>1</v>
      </c>
      <c r="G345" s="62">
        <v>0</v>
      </c>
      <c r="H345" s="63">
        <f t="shared" si="194"/>
        <v>1</v>
      </c>
      <c r="I345" s="56">
        <v>0</v>
      </c>
      <c r="J345" s="56">
        <v>0</v>
      </c>
      <c r="K345" s="97">
        <f t="shared" si="179"/>
        <v>0</v>
      </c>
      <c r="L345" s="97">
        <v>0</v>
      </c>
      <c r="M345" s="65">
        <f t="shared" si="195"/>
        <v>0</v>
      </c>
      <c r="N345" s="66">
        <f t="shared" si="196"/>
        <v>0</v>
      </c>
      <c r="O345" s="10"/>
      <c r="P345" s="10"/>
      <c r="Q345" s="10"/>
      <c r="R345" s="10"/>
      <c r="S345" s="10"/>
      <c r="T345" s="10"/>
    </row>
    <row r="346" spans="1:20" ht="109.2" x14ac:dyDescent="0.25">
      <c r="A346" s="50">
        <f>IF(G346&lt;&gt;"",1+MAX($A$2:A345),"")</f>
        <v>232</v>
      </c>
      <c r="B346" s="257"/>
      <c r="C346" s="257"/>
      <c r="D346" s="197" t="s">
        <v>444</v>
      </c>
      <c r="E346" s="99" t="s">
        <v>34</v>
      </c>
      <c r="F346" s="63">
        <v>2</v>
      </c>
      <c r="G346" s="62">
        <v>0</v>
      </c>
      <c r="H346" s="63">
        <f t="shared" si="194"/>
        <v>2</v>
      </c>
      <c r="I346" s="56">
        <v>0</v>
      </c>
      <c r="J346" s="56">
        <v>0</v>
      </c>
      <c r="K346" s="97">
        <f t="shared" si="179"/>
        <v>0</v>
      </c>
      <c r="L346" s="97">
        <v>0</v>
      </c>
      <c r="M346" s="65">
        <f t="shared" si="195"/>
        <v>0</v>
      </c>
      <c r="N346" s="66">
        <f t="shared" si="196"/>
        <v>0</v>
      </c>
      <c r="O346" s="10"/>
      <c r="P346" s="10"/>
      <c r="Q346" s="10"/>
      <c r="R346" s="10"/>
      <c r="S346" s="10"/>
      <c r="T346" s="10"/>
    </row>
    <row r="347" spans="1:20" ht="109.2" x14ac:dyDescent="0.25">
      <c r="A347" s="50">
        <f>IF(G347&lt;&gt;"",1+MAX($A$2:A346),"")</f>
        <v>233</v>
      </c>
      <c r="B347" s="257"/>
      <c r="C347" s="257"/>
      <c r="D347" s="197" t="s">
        <v>445</v>
      </c>
      <c r="E347" s="99" t="s">
        <v>34</v>
      </c>
      <c r="F347" s="63">
        <v>1</v>
      </c>
      <c r="G347" s="62">
        <v>0</v>
      </c>
      <c r="H347" s="63">
        <f t="shared" si="194"/>
        <v>1</v>
      </c>
      <c r="I347" s="56">
        <v>0</v>
      </c>
      <c r="J347" s="56">
        <v>0</v>
      </c>
      <c r="K347" s="97">
        <f t="shared" si="179"/>
        <v>0</v>
      </c>
      <c r="L347" s="97">
        <v>0</v>
      </c>
      <c r="M347" s="65">
        <f t="shared" si="195"/>
        <v>0</v>
      </c>
      <c r="N347" s="66">
        <f t="shared" si="196"/>
        <v>0</v>
      </c>
      <c r="O347" s="10"/>
      <c r="P347" s="10"/>
      <c r="Q347" s="10"/>
      <c r="R347" s="10"/>
      <c r="S347" s="10"/>
      <c r="T347" s="10"/>
    </row>
    <row r="348" spans="1:20" ht="109.2" x14ac:dyDescent="0.25">
      <c r="A348" s="50">
        <f>IF(G348&lt;&gt;"",1+MAX($A$2:A347),"")</f>
        <v>234</v>
      </c>
      <c r="B348" s="257"/>
      <c r="C348" s="257"/>
      <c r="D348" s="197" t="s">
        <v>446</v>
      </c>
      <c r="E348" s="99" t="s">
        <v>34</v>
      </c>
      <c r="F348" s="63">
        <v>3</v>
      </c>
      <c r="G348" s="62">
        <v>0</v>
      </c>
      <c r="H348" s="63">
        <f t="shared" si="194"/>
        <v>3</v>
      </c>
      <c r="I348" s="56">
        <v>0</v>
      </c>
      <c r="J348" s="56">
        <v>0</v>
      </c>
      <c r="K348" s="97">
        <f t="shared" si="179"/>
        <v>0</v>
      </c>
      <c r="L348" s="97">
        <v>0</v>
      </c>
      <c r="M348" s="65">
        <f t="shared" si="195"/>
        <v>0</v>
      </c>
      <c r="N348" s="66">
        <f t="shared" si="196"/>
        <v>0</v>
      </c>
      <c r="O348" s="10"/>
      <c r="P348" s="10"/>
      <c r="Q348" s="10"/>
      <c r="R348" s="10"/>
      <c r="S348" s="10"/>
      <c r="T348" s="10"/>
    </row>
    <row r="349" spans="1:20" ht="18" customHeight="1" x14ac:dyDescent="0.25">
      <c r="A349" s="50" t="str">
        <f>IF(G349&lt;&gt;"",1+MAX($A$2:A348),"")</f>
        <v/>
      </c>
      <c r="B349" s="257"/>
      <c r="C349" s="257"/>
      <c r="D349" s="82" t="s">
        <v>447</v>
      </c>
      <c r="E349" s="154"/>
      <c r="F349" s="63"/>
      <c r="G349" s="62"/>
      <c r="H349" s="63"/>
      <c r="I349" s="64"/>
      <c r="J349" s="64"/>
      <c r="K349" s="97"/>
      <c r="L349" s="64"/>
      <c r="M349" s="65"/>
      <c r="N349" s="67"/>
      <c r="O349" s="10"/>
      <c r="P349" s="10"/>
      <c r="Q349" s="10"/>
      <c r="R349" s="10"/>
      <c r="S349" s="10"/>
      <c r="T349" s="10"/>
    </row>
    <row r="350" spans="1:20" ht="93.6" x14ac:dyDescent="0.25">
      <c r="A350" s="50">
        <f>IF(G350&lt;&gt;"",1+MAX($A$2:A349),"")</f>
        <v>235</v>
      </c>
      <c r="B350" s="257"/>
      <c r="C350" s="257"/>
      <c r="D350" s="197" t="s">
        <v>448</v>
      </c>
      <c r="E350" s="99" t="s">
        <v>34</v>
      </c>
      <c r="F350" s="63">
        <v>1</v>
      </c>
      <c r="G350" s="62">
        <v>0</v>
      </c>
      <c r="H350" s="63">
        <f t="shared" ref="H350:H351" si="197">(G350*F350)+F350</f>
        <v>1</v>
      </c>
      <c r="I350" s="56">
        <v>0</v>
      </c>
      <c r="J350" s="56">
        <v>0</v>
      </c>
      <c r="K350" s="97">
        <f t="shared" ref="K350:K351" si="198">I350*J350</f>
        <v>0</v>
      </c>
      <c r="L350" s="97">
        <v>0</v>
      </c>
      <c r="M350" s="65">
        <f t="shared" ref="M350:M351" si="199">+L350+K350</f>
        <v>0</v>
      </c>
      <c r="N350" s="66">
        <f t="shared" ref="N350:N351" si="200">H350*M350</f>
        <v>0</v>
      </c>
      <c r="O350" s="10"/>
      <c r="P350" s="10"/>
      <c r="Q350" s="10"/>
      <c r="R350" s="10"/>
      <c r="S350" s="10"/>
      <c r="T350" s="10"/>
    </row>
    <row r="351" spans="1:20" ht="93.6" x14ac:dyDescent="0.25">
      <c r="A351" s="50">
        <f>IF(G351&lt;&gt;"",1+MAX($A$2:A350),"")</f>
        <v>236</v>
      </c>
      <c r="B351" s="257"/>
      <c r="C351" s="257"/>
      <c r="D351" s="197" t="s">
        <v>449</v>
      </c>
      <c r="E351" s="99" t="s">
        <v>34</v>
      </c>
      <c r="F351" s="63">
        <v>1</v>
      </c>
      <c r="G351" s="62">
        <v>0</v>
      </c>
      <c r="H351" s="63">
        <f t="shared" si="197"/>
        <v>1</v>
      </c>
      <c r="I351" s="56">
        <v>0</v>
      </c>
      <c r="J351" s="56">
        <v>0</v>
      </c>
      <c r="K351" s="97">
        <f t="shared" si="198"/>
        <v>0</v>
      </c>
      <c r="L351" s="97">
        <v>0</v>
      </c>
      <c r="M351" s="65">
        <f t="shared" si="199"/>
        <v>0</v>
      </c>
      <c r="N351" s="66">
        <f t="shared" si="200"/>
        <v>0</v>
      </c>
      <c r="O351" s="10"/>
      <c r="P351" s="10"/>
      <c r="Q351" s="10"/>
      <c r="R351" s="10"/>
      <c r="S351" s="10"/>
      <c r="T351" s="10"/>
    </row>
    <row r="352" spans="1:20" ht="18" customHeight="1" x14ac:dyDescent="0.25">
      <c r="A352" s="50" t="str">
        <f>IF(G352&lt;&gt;"",1+MAX($A$2:A351),"")</f>
        <v/>
      </c>
      <c r="B352" s="257"/>
      <c r="C352" s="257"/>
      <c r="D352" s="82" t="s">
        <v>450</v>
      </c>
      <c r="E352" s="154"/>
      <c r="F352" s="63"/>
      <c r="G352" s="62"/>
      <c r="H352" s="63"/>
      <c r="I352" s="64"/>
      <c r="J352" s="64"/>
      <c r="K352" s="97"/>
      <c r="L352" s="64"/>
      <c r="M352" s="65"/>
      <c r="N352" s="67"/>
      <c r="O352" s="10"/>
      <c r="P352" s="10"/>
      <c r="Q352" s="10"/>
      <c r="R352" s="10"/>
      <c r="S352" s="10"/>
      <c r="T352" s="10"/>
    </row>
    <row r="353" spans="1:20" ht="62.4" x14ac:dyDescent="0.25">
      <c r="A353" s="50">
        <f>IF(G353&lt;&gt;"",1+MAX($A$2:A352),"")</f>
        <v>237</v>
      </c>
      <c r="B353" s="257"/>
      <c r="C353" s="257"/>
      <c r="D353" s="197" t="s">
        <v>451</v>
      </c>
      <c r="E353" s="99" t="s">
        <v>34</v>
      </c>
      <c r="F353" s="63">
        <v>1</v>
      </c>
      <c r="G353" s="62">
        <v>0</v>
      </c>
      <c r="H353" s="63">
        <f t="shared" ref="H353:H354" si="201">(G353*F353)+F353</f>
        <v>1</v>
      </c>
      <c r="I353" s="56">
        <v>0</v>
      </c>
      <c r="J353" s="56">
        <v>0</v>
      </c>
      <c r="K353" s="97">
        <f t="shared" si="179"/>
        <v>0</v>
      </c>
      <c r="L353" s="97">
        <v>0</v>
      </c>
      <c r="M353" s="65">
        <f t="shared" ref="M353:M354" si="202">+L353+K353</f>
        <v>0</v>
      </c>
      <c r="N353" s="66">
        <f t="shared" ref="N353:N354" si="203">H353*M353</f>
        <v>0</v>
      </c>
      <c r="O353" s="10"/>
      <c r="P353" s="10"/>
      <c r="Q353" s="10"/>
      <c r="R353" s="10"/>
      <c r="S353" s="10"/>
      <c r="T353" s="10"/>
    </row>
    <row r="354" spans="1:20" ht="62.4" x14ac:dyDescent="0.25">
      <c r="A354" s="50">
        <f>IF(G354&lt;&gt;"",1+MAX($A$2:A353),"")</f>
        <v>238</v>
      </c>
      <c r="B354" s="257"/>
      <c r="C354" s="257"/>
      <c r="D354" s="197" t="s">
        <v>452</v>
      </c>
      <c r="E354" s="99" t="s">
        <v>34</v>
      </c>
      <c r="F354" s="63">
        <v>1</v>
      </c>
      <c r="G354" s="62">
        <v>0</v>
      </c>
      <c r="H354" s="63">
        <f t="shared" si="201"/>
        <v>1</v>
      </c>
      <c r="I354" s="56">
        <v>0</v>
      </c>
      <c r="J354" s="56">
        <v>0</v>
      </c>
      <c r="K354" s="97">
        <f t="shared" si="179"/>
        <v>0</v>
      </c>
      <c r="L354" s="97">
        <v>0</v>
      </c>
      <c r="M354" s="65">
        <f t="shared" si="202"/>
        <v>0</v>
      </c>
      <c r="N354" s="66">
        <f t="shared" si="203"/>
        <v>0</v>
      </c>
      <c r="O354" s="10"/>
      <c r="P354" s="10"/>
      <c r="Q354" s="10"/>
      <c r="R354" s="10"/>
      <c r="S354" s="10"/>
      <c r="T354" s="10"/>
    </row>
    <row r="355" spans="1:20" ht="18" customHeight="1" x14ac:dyDescent="0.25">
      <c r="A355" s="50" t="str">
        <f>IF(G355&lt;&gt;"",1+MAX($A$2:A354),"")</f>
        <v/>
      </c>
      <c r="B355" s="257"/>
      <c r="C355" s="257"/>
      <c r="D355" s="82" t="s">
        <v>453</v>
      </c>
      <c r="E355" s="154"/>
      <c r="F355" s="63"/>
      <c r="G355" s="62"/>
      <c r="H355" s="63"/>
      <c r="I355" s="64"/>
      <c r="J355" s="64"/>
      <c r="K355" s="97"/>
      <c r="L355" s="64"/>
      <c r="M355" s="65"/>
      <c r="N355" s="67"/>
      <c r="O355" s="10"/>
      <c r="P355" s="10"/>
      <c r="Q355" s="10"/>
      <c r="R355" s="10"/>
      <c r="S355" s="10"/>
      <c r="T355" s="10"/>
    </row>
    <row r="356" spans="1:20" ht="140.4" x14ac:dyDescent="0.25">
      <c r="A356" s="50">
        <f>IF(G356&lt;&gt;"",1+MAX($A$2:A355),"")</f>
        <v>239</v>
      </c>
      <c r="B356" s="257"/>
      <c r="C356" s="257"/>
      <c r="D356" s="197" t="s">
        <v>454</v>
      </c>
      <c r="E356" s="99" t="s">
        <v>34</v>
      </c>
      <c r="F356" s="63">
        <v>1</v>
      </c>
      <c r="G356" s="62">
        <v>0</v>
      </c>
      <c r="H356" s="63">
        <f t="shared" ref="H356:H357" si="204">(G356*F356)+F356</f>
        <v>1</v>
      </c>
      <c r="I356" s="56">
        <v>0</v>
      </c>
      <c r="J356" s="56">
        <v>0</v>
      </c>
      <c r="K356" s="97">
        <f t="shared" ref="K356:K357" si="205">I356*J356</f>
        <v>0</v>
      </c>
      <c r="L356" s="97">
        <v>0</v>
      </c>
      <c r="M356" s="65">
        <f t="shared" ref="M356:M357" si="206">+L356+K356</f>
        <v>0</v>
      </c>
      <c r="N356" s="66">
        <f t="shared" ref="N356:N357" si="207">H356*M356</f>
        <v>0</v>
      </c>
      <c r="O356" s="10"/>
      <c r="P356" s="10"/>
      <c r="Q356" s="10"/>
      <c r="R356" s="10"/>
      <c r="S356" s="10"/>
      <c r="T356" s="10"/>
    </row>
    <row r="357" spans="1:20" ht="46.8" x14ac:dyDescent="0.25">
      <c r="A357" s="50">
        <f>IF(G357&lt;&gt;"",1+MAX($A$2:A356),"")</f>
        <v>240</v>
      </c>
      <c r="B357" s="257"/>
      <c r="C357" s="257"/>
      <c r="D357" s="197" t="s">
        <v>455</v>
      </c>
      <c r="E357" s="99" t="s">
        <v>34</v>
      </c>
      <c r="F357" s="63">
        <v>1</v>
      </c>
      <c r="G357" s="62">
        <v>0</v>
      </c>
      <c r="H357" s="63">
        <f t="shared" si="204"/>
        <v>1</v>
      </c>
      <c r="I357" s="56">
        <v>0</v>
      </c>
      <c r="J357" s="56">
        <v>0</v>
      </c>
      <c r="K357" s="97">
        <f t="shared" si="205"/>
        <v>0</v>
      </c>
      <c r="L357" s="97">
        <v>0</v>
      </c>
      <c r="M357" s="65">
        <f t="shared" si="206"/>
        <v>0</v>
      </c>
      <c r="N357" s="66">
        <f t="shared" si="207"/>
        <v>0</v>
      </c>
      <c r="O357" s="10"/>
      <c r="P357" s="10"/>
      <c r="Q357" s="10"/>
      <c r="R357" s="10"/>
      <c r="S357" s="10"/>
      <c r="T357" s="10"/>
    </row>
    <row r="358" spans="1:20" ht="265.2" x14ac:dyDescent="0.25">
      <c r="A358" s="50" t="str">
        <f>IF(G358&lt;&gt;"",1+MAX($A$2:A357),"")</f>
        <v/>
      </c>
      <c r="B358" s="257"/>
      <c r="C358" s="257"/>
      <c r="D358" s="197" t="s">
        <v>456</v>
      </c>
      <c r="E358" s="99"/>
      <c r="F358" s="63"/>
      <c r="G358" s="62"/>
      <c r="H358" s="63"/>
      <c r="I358" s="56"/>
      <c r="J358" s="56"/>
      <c r="K358" s="97"/>
      <c r="L358" s="97"/>
      <c r="M358" s="65"/>
      <c r="N358" s="66"/>
      <c r="O358" s="10"/>
      <c r="P358" s="10"/>
      <c r="Q358" s="10"/>
      <c r="R358" s="10"/>
      <c r="S358" s="10"/>
      <c r="T358" s="10"/>
    </row>
    <row r="359" spans="1:20" ht="18" customHeight="1" x14ac:dyDescent="0.25">
      <c r="A359" s="50" t="str">
        <f>IF(G359&lt;&gt;"",1+MAX($A$2:A358),"")</f>
        <v/>
      </c>
      <c r="B359" s="257"/>
      <c r="C359" s="257"/>
      <c r="D359" s="82" t="s">
        <v>457</v>
      </c>
      <c r="E359" s="154"/>
      <c r="F359" s="63"/>
      <c r="G359" s="62"/>
      <c r="H359" s="63"/>
      <c r="I359" s="64"/>
      <c r="J359" s="64"/>
      <c r="K359" s="97"/>
      <c r="L359" s="64"/>
      <c r="M359" s="65"/>
      <c r="N359" s="67"/>
      <c r="O359" s="10"/>
      <c r="P359" s="10"/>
      <c r="Q359" s="10"/>
      <c r="R359" s="10"/>
      <c r="S359" s="10"/>
      <c r="T359" s="10"/>
    </row>
    <row r="360" spans="1:20" ht="234" x14ac:dyDescent="0.25">
      <c r="A360" s="50">
        <f>IF(G360&lt;&gt;"",1+MAX($A$2:A359),"")</f>
        <v>241</v>
      </c>
      <c r="B360" s="257"/>
      <c r="C360" s="257"/>
      <c r="D360" s="197" t="s">
        <v>458</v>
      </c>
      <c r="E360" s="99" t="s">
        <v>34</v>
      </c>
      <c r="F360" s="63">
        <v>1</v>
      </c>
      <c r="G360" s="62">
        <v>0</v>
      </c>
      <c r="H360" s="63">
        <f t="shared" ref="H360:H361" si="208">(G360*F360)+F360</f>
        <v>1</v>
      </c>
      <c r="I360" s="56">
        <v>0</v>
      </c>
      <c r="J360" s="56">
        <v>0</v>
      </c>
      <c r="K360" s="97">
        <f t="shared" ref="K360:K361" si="209">I360*J360</f>
        <v>0</v>
      </c>
      <c r="L360" s="97">
        <v>0</v>
      </c>
      <c r="M360" s="65">
        <f t="shared" ref="M360:M361" si="210">+L360+K360</f>
        <v>0</v>
      </c>
      <c r="N360" s="66">
        <f t="shared" ref="N360:N361" si="211">H360*M360</f>
        <v>0</v>
      </c>
      <c r="O360" s="10"/>
      <c r="P360" s="10"/>
      <c r="Q360" s="10"/>
      <c r="R360" s="10"/>
      <c r="S360" s="10"/>
      <c r="T360" s="10"/>
    </row>
    <row r="361" spans="1:20" ht="234" x14ac:dyDescent="0.25">
      <c r="A361" s="50">
        <f>IF(G361&lt;&gt;"",1+MAX($A$2:A360),"")</f>
        <v>242</v>
      </c>
      <c r="B361" s="257"/>
      <c r="C361" s="257"/>
      <c r="D361" s="197" t="s">
        <v>459</v>
      </c>
      <c r="E361" s="99" t="s">
        <v>34</v>
      </c>
      <c r="F361" s="63">
        <v>1</v>
      </c>
      <c r="G361" s="62">
        <v>0</v>
      </c>
      <c r="H361" s="63">
        <f t="shared" si="208"/>
        <v>1</v>
      </c>
      <c r="I361" s="56">
        <v>0</v>
      </c>
      <c r="J361" s="56">
        <v>0</v>
      </c>
      <c r="K361" s="97">
        <f t="shared" si="209"/>
        <v>0</v>
      </c>
      <c r="L361" s="97">
        <v>0</v>
      </c>
      <c r="M361" s="65">
        <f t="shared" si="210"/>
        <v>0</v>
      </c>
      <c r="N361" s="66">
        <f t="shared" si="211"/>
        <v>0</v>
      </c>
      <c r="O361" s="10"/>
      <c r="P361" s="10"/>
      <c r="Q361" s="10"/>
      <c r="R361" s="10"/>
      <c r="S361" s="10"/>
      <c r="T361" s="10"/>
    </row>
    <row r="362" spans="1:20" ht="296.39999999999998" x14ac:dyDescent="0.25">
      <c r="A362" s="50" t="str">
        <f>IF(G362&lt;&gt;"",1+MAX($A$2:A361),"")</f>
        <v/>
      </c>
      <c r="B362" s="257"/>
      <c r="C362" s="257"/>
      <c r="D362" s="197" t="s">
        <v>460</v>
      </c>
      <c r="E362" s="99"/>
      <c r="F362" s="63"/>
      <c r="G362" s="62"/>
      <c r="H362" s="63"/>
      <c r="I362" s="56"/>
      <c r="J362" s="56"/>
      <c r="K362" s="97"/>
      <c r="L362" s="97"/>
      <c r="M362" s="65"/>
      <c r="N362" s="66"/>
      <c r="O362" s="10"/>
      <c r="P362" s="10"/>
      <c r="Q362" s="10"/>
      <c r="R362" s="10"/>
      <c r="S362" s="10"/>
      <c r="T362" s="10"/>
    </row>
    <row r="363" spans="1:20" ht="18" customHeight="1" x14ac:dyDescent="0.25">
      <c r="A363" s="50" t="str">
        <f>IF(G363&lt;&gt;"",1+MAX($A$2:A362),"")</f>
        <v/>
      </c>
      <c r="B363" s="257"/>
      <c r="C363" s="257"/>
      <c r="D363" s="82" t="s">
        <v>83</v>
      </c>
      <c r="E363" s="154"/>
      <c r="F363" s="63"/>
      <c r="G363" s="62"/>
      <c r="H363" s="63"/>
      <c r="I363" s="64"/>
      <c r="J363" s="64"/>
      <c r="K363" s="97"/>
      <c r="L363" s="64"/>
      <c r="M363" s="65"/>
      <c r="N363" s="67"/>
      <c r="O363" s="10"/>
      <c r="P363" s="10"/>
      <c r="Q363" s="10"/>
      <c r="R363" s="10"/>
      <c r="S363" s="10"/>
      <c r="T363" s="10"/>
    </row>
    <row r="364" spans="1:20" ht="18" customHeight="1" x14ac:dyDescent="0.25">
      <c r="A364" s="50">
        <f>IF(G364&lt;&gt;"",1+MAX($A$2:A363),"")</f>
        <v>243</v>
      </c>
      <c r="B364" s="257"/>
      <c r="C364" s="257"/>
      <c r="D364" s="52" t="s">
        <v>461</v>
      </c>
      <c r="E364" s="99" t="s">
        <v>34</v>
      </c>
      <c r="F364" s="63">
        <v>13</v>
      </c>
      <c r="G364" s="62">
        <v>0</v>
      </c>
      <c r="H364" s="63">
        <f t="shared" si="194"/>
        <v>13</v>
      </c>
      <c r="I364" s="56">
        <v>0</v>
      </c>
      <c r="J364" s="56">
        <v>0</v>
      </c>
      <c r="K364" s="97">
        <f t="shared" si="179"/>
        <v>0</v>
      </c>
      <c r="L364" s="97">
        <v>0</v>
      </c>
      <c r="M364" s="65">
        <f t="shared" ref="M364:M385" si="212">+L364+K364</f>
        <v>0</v>
      </c>
      <c r="N364" s="66">
        <f t="shared" ref="N364:N385" si="213">H364*M364</f>
        <v>0</v>
      </c>
      <c r="O364" s="10"/>
      <c r="P364" s="10"/>
      <c r="Q364" s="10"/>
      <c r="R364" s="10"/>
      <c r="S364" s="10"/>
      <c r="T364" s="10"/>
    </row>
    <row r="365" spans="1:20" ht="18" customHeight="1" x14ac:dyDescent="0.25">
      <c r="A365" s="50">
        <f>IF(G365&lt;&gt;"",1+MAX($A$2:A364),"")</f>
        <v>244</v>
      </c>
      <c r="B365" s="257"/>
      <c r="C365" s="257"/>
      <c r="D365" s="52" t="s">
        <v>462</v>
      </c>
      <c r="E365" s="99" t="s">
        <v>34</v>
      </c>
      <c r="F365" s="63">
        <v>18</v>
      </c>
      <c r="G365" s="62">
        <v>0</v>
      </c>
      <c r="H365" s="63">
        <f t="shared" si="194"/>
        <v>18</v>
      </c>
      <c r="I365" s="56">
        <v>0</v>
      </c>
      <c r="J365" s="56">
        <v>0</v>
      </c>
      <c r="K365" s="97">
        <f t="shared" si="179"/>
        <v>0</v>
      </c>
      <c r="L365" s="97">
        <v>0</v>
      </c>
      <c r="M365" s="65">
        <f t="shared" si="212"/>
        <v>0</v>
      </c>
      <c r="N365" s="66">
        <f t="shared" si="213"/>
        <v>0</v>
      </c>
      <c r="O365" s="10"/>
      <c r="P365" s="10"/>
      <c r="Q365" s="10"/>
      <c r="R365" s="10"/>
      <c r="S365" s="10"/>
      <c r="T365" s="10"/>
    </row>
    <row r="366" spans="1:20" ht="18" customHeight="1" x14ac:dyDescent="0.25">
      <c r="A366" s="50">
        <f>IF(G366&lt;&gt;"",1+MAX($A$2:A365),"")</f>
        <v>245</v>
      </c>
      <c r="B366" s="257"/>
      <c r="C366" s="257"/>
      <c r="D366" s="52" t="s">
        <v>463</v>
      </c>
      <c r="E366" s="99" t="s">
        <v>34</v>
      </c>
      <c r="F366" s="63">
        <v>2</v>
      </c>
      <c r="G366" s="62">
        <v>0</v>
      </c>
      <c r="H366" s="63">
        <f t="shared" si="194"/>
        <v>2</v>
      </c>
      <c r="I366" s="56">
        <v>0</v>
      </c>
      <c r="J366" s="56">
        <v>0</v>
      </c>
      <c r="K366" s="97">
        <f t="shared" si="179"/>
        <v>0</v>
      </c>
      <c r="L366" s="97">
        <v>0</v>
      </c>
      <c r="M366" s="65">
        <f t="shared" si="212"/>
        <v>0</v>
      </c>
      <c r="N366" s="66">
        <f t="shared" si="213"/>
        <v>0</v>
      </c>
      <c r="O366" s="10"/>
      <c r="P366" s="10"/>
      <c r="Q366" s="10"/>
      <c r="R366" s="10"/>
      <c r="S366" s="10"/>
      <c r="T366" s="10"/>
    </row>
    <row r="367" spans="1:20" ht="18" customHeight="1" x14ac:dyDescent="0.25">
      <c r="A367" s="50">
        <f>IF(G367&lt;&gt;"",1+MAX($A$2:A366),"")</f>
        <v>246</v>
      </c>
      <c r="B367" s="257"/>
      <c r="C367" s="257"/>
      <c r="D367" s="52" t="s">
        <v>464</v>
      </c>
      <c r="E367" s="99" t="s">
        <v>34</v>
      </c>
      <c r="F367" s="63">
        <v>14</v>
      </c>
      <c r="G367" s="62">
        <v>0</v>
      </c>
      <c r="H367" s="63">
        <f t="shared" si="194"/>
        <v>14</v>
      </c>
      <c r="I367" s="56">
        <v>0</v>
      </c>
      <c r="J367" s="56">
        <v>0</v>
      </c>
      <c r="K367" s="97">
        <f t="shared" si="179"/>
        <v>0</v>
      </c>
      <c r="L367" s="97">
        <v>0</v>
      </c>
      <c r="M367" s="65">
        <f t="shared" si="212"/>
        <v>0</v>
      </c>
      <c r="N367" s="66">
        <f t="shared" si="213"/>
        <v>0</v>
      </c>
      <c r="O367" s="10"/>
      <c r="P367" s="10"/>
      <c r="Q367" s="10"/>
      <c r="R367" s="10"/>
      <c r="S367" s="10"/>
      <c r="T367" s="10"/>
    </row>
    <row r="368" spans="1:20" ht="18" customHeight="1" x14ac:dyDescent="0.25">
      <c r="A368" s="50">
        <f>IF(G368&lt;&gt;"",1+MAX($A$2:A367),"")</f>
        <v>247</v>
      </c>
      <c r="B368" s="257"/>
      <c r="C368" s="257"/>
      <c r="D368" s="52" t="s">
        <v>465</v>
      </c>
      <c r="E368" s="99" t="s">
        <v>34</v>
      </c>
      <c r="F368" s="63">
        <v>2</v>
      </c>
      <c r="G368" s="62">
        <v>0</v>
      </c>
      <c r="H368" s="63">
        <f t="shared" si="194"/>
        <v>2</v>
      </c>
      <c r="I368" s="56">
        <v>0</v>
      </c>
      <c r="J368" s="56">
        <v>0</v>
      </c>
      <c r="K368" s="97">
        <f t="shared" si="179"/>
        <v>0</v>
      </c>
      <c r="L368" s="97">
        <v>0</v>
      </c>
      <c r="M368" s="65">
        <f t="shared" si="212"/>
        <v>0</v>
      </c>
      <c r="N368" s="66">
        <f t="shared" si="213"/>
        <v>0</v>
      </c>
      <c r="O368" s="10"/>
      <c r="P368" s="10"/>
      <c r="Q368" s="10"/>
      <c r="R368" s="10"/>
      <c r="S368" s="10"/>
      <c r="T368" s="10"/>
    </row>
    <row r="369" spans="1:20" ht="18" customHeight="1" x14ac:dyDescent="0.25">
      <c r="A369" s="50">
        <f>IF(G369&lt;&gt;"",1+MAX($A$2:A368),"")</f>
        <v>248</v>
      </c>
      <c r="B369" s="257"/>
      <c r="C369" s="257"/>
      <c r="D369" s="52" t="s">
        <v>466</v>
      </c>
      <c r="E369" s="99" t="s">
        <v>34</v>
      </c>
      <c r="F369" s="63">
        <v>1</v>
      </c>
      <c r="G369" s="62">
        <v>0</v>
      </c>
      <c r="H369" s="63">
        <f t="shared" si="194"/>
        <v>1</v>
      </c>
      <c r="I369" s="56">
        <v>0</v>
      </c>
      <c r="J369" s="56">
        <v>0</v>
      </c>
      <c r="K369" s="97">
        <f t="shared" si="179"/>
        <v>0</v>
      </c>
      <c r="L369" s="97">
        <v>0</v>
      </c>
      <c r="M369" s="65">
        <f t="shared" si="212"/>
        <v>0</v>
      </c>
      <c r="N369" s="66">
        <f t="shared" si="213"/>
        <v>0</v>
      </c>
      <c r="O369" s="10"/>
      <c r="P369" s="10"/>
      <c r="Q369" s="10"/>
      <c r="R369" s="10"/>
      <c r="S369" s="10"/>
      <c r="T369" s="10"/>
    </row>
    <row r="370" spans="1:20" ht="18" customHeight="1" x14ac:dyDescent="0.25">
      <c r="A370" s="50">
        <f>IF(G370&lt;&gt;"",1+MAX($A$2:A369),"")</f>
        <v>249</v>
      </c>
      <c r="B370" s="257"/>
      <c r="C370" s="257"/>
      <c r="D370" s="52" t="s">
        <v>467</v>
      </c>
      <c r="E370" s="99" t="s">
        <v>34</v>
      </c>
      <c r="F370" s="63">
        <v>1</v>
      </c>
      <c r="G370" s="62">
        <v>0</v>
      </c>
      <c r="H370" s="63">
        <f t="shared" si="194"/>
        <v>1</v>
      </c>
      <c r="I370" s="56">
        <v>0</v>
      </c>
      <c r="J370" s="56">
        <v>0</v>
      </c>
      <c r="K370" s="97">
        <f t="shared" si="179"/>
        <v>0</v>
      </c>
      <c r="L370" s="97">
        <v>0</v>
      </c>
      <c r="M370" s="65">
        <f t="shared" si="212"/>
        <v>0</v>
      </c>
      <c r="N370" s="66">
        <f t="shared" si="213"/>
        <v>0</v>
      </c>
      <c r="O370" s="10"/>
      <c r="P370" s="10"/>
      <c r="Q370" s="10"/>
      <c r="R370" s="10"/>
      <c r="S370" s="10"/>
      <c r="T370" s="10"/>
    </row>
    <row r="371" spans="1:20" ht="18" customHeight="1" x14ac:dyDescent="0.25">
      <c r="A371" s="50">
        <f>IF(G371&lt;&gt;"",1+MAX($A$2:A370),"")</f>
        <v>250</v>
      </c>
      <c r="B371" s="257"/>
      <c r="C371" s="257"/>
      <c r="D371" s="52" t="s">
        <v>468</v>
      </c>
      <c r="E371" s="99" t="s">
        <v>34</v>
      </c>
      <c r="F371" s="63">
        <v>1</v>
      </c>
      <c r="G371" s="62">
        <v>0</v>
      </c>
      <c r="H371" s="63">
        <f t="shared" si="194"/>
        <v>1</v>
      </c>
      <c r="I371" s="56">
        <v>0</v>
      </c>
      <c r="J371" s="56">
        <v>0</v>
      </c>
      <c r="K371" s="97">
        <f t="shared" si="179"/>
        <v>0</v>
      </c>
      <c r="L371" s="97">
        <v>0</v>
      </c>
      <c r="M371" s="65">
        <f t="shared" si="212"/>
        <v>0</v>
      </c>
      <c r="N371" s="66">
        <f t="shared" si="213"/>
        <v>0</v>
      </c>
      <c r="O371" s="10"/>
      <c r="P371" s="10"/>
      <c r="Q371" s="10"/>
      <c r="R371" s="10"/>
      <c r="S371" s="10"/>
      <c r="T371" s="10"/>
    </row>
    <row r="372" spans="1:20" ht="18" customHeight="1" x14ac:dyDescent="0.25">
      <c r="A372" s="50">
        <f>IF(G372&lt;&gt;"",1+MAX($A$2:A371),"")</f>
        <v>251</v>
      </c>
      <c r="B372" s="257"/>
      <c r="C372" s="257"/>
      <c r="D372" s="52" t="s">
        <v>469</v>
      </c>
      <c r="E372" s="99" t="s">
        <v>34</v>
      </c>
      <c r="F372" s="63">
        <v>1</v>
      </c>
      <c r="G372" s="62">
        <v>0</v>
      </c>
      <c r="H372" s="63">
        <f t="shared" si="194"/>
        <v>1</v>
      </c>
      <c r="I372" s="56">
        <v>0</v>
      </c>
      <c r="J372" s="56">
        <v>0</v>
      </c>
      <c r="K372" s="97">
        <f t="shared" si="179"/>
        <v>0</v>
      </c>
      <c r="L372" s="97">
        <v>0</v>
      </c>
      <c r="M372" s="65">
        <f t="shared" si="212"/>
        <v>0</v>
      </c>
      <c r="N372" s="66">
        <f t="shared" si="213"/>
        <v>0</v>
      </c>
      <c r="O372" s="10"/>
      <c r="P372" s="10"/>
      <c r="Q372" s="10"/>
      <c r="R372" s="10"/>
      <c r="S372" s="10"/>
      <c r="T372" s="10"/>
    </row>
    <row r="373" spans="1:20" ht="18" customHeight="1" x14ac:dyDescent="0.25">
      <c r="A373" s="50">
        <f>IF(G373&lt;&gt;"",1+MAX($A$2:A372),"")</f>
        <v>252</v>
      </c>
      <c r="B373" s="257"/>
      <c r="C373" s="257"/>
      <c r="D373" s="52" t="s">
        <v>470</v>
      </c>
      <c r="E373" s="99" t="s">
        <v>34</v>
      </c>
      <c r="F373" s="63">
        <v>2</v>
      </c>
      <c r="G373" s="62">
        <v>0</v>
      </c>
      <c r="H373" s="63">
        <f t="shared" si="194"/>
        <v>2</v>
      </c>
      <c r="I373" s="56">
        <v>0</v>
      </c>
      <c r="J373" s="56">
        <v>0</v>
      </c>
      <c r="K373" s="97">
        <f t="shared" si="179"/>
        <v>0</v>
      </c>
      <c r="L373" s="97">
        <v>0</v>
      </c>
      <c r="M373" s="65">
        <f t="shared" si="212"/>
        <v>0</v>
      </c>
      <c r="N373" s="66">
        <f t="shared" si="213"/>
        <v>0</v>
      </c>
      <c r="O373" s="10"/>
      <c r="P373" s="10"/>
      <c r="Q373" s="10"/>
      <c r="R373" s="10"/>
      <c r="S373" s="10"/>
      <c r="T373" s="10"/>
    </row>
    <row r="374" spans="1:20" ht="18" customHeight="1" x14ac:dyDescent="0.25">
      <c r="A374" s="50">
        <f>IF(G374&lt;&gt;"",1+MAX($A$2:A373),"")</f>
        <v>253</v>
      </c>
      <c r="B374" s="257"/>
      <c r="C374" s="257"/>
      <c r="D374" s="52" t="s">
        <v>471</v>
      </c>
      <c r="E374" s="99" t="s">
        <v>34</v>
      </c>
      <c r="F374" s="63">
        <v>66</v>
      </c>
      <c r="G374" s="62">
        <v>0</v>
      </c>
      <c r="H374" s="63">
        <f t="shared" si="194"/>
        <v>66</v>
      </c>
      <c r="I374" s="56">
        <v>0</v>
      </c>
      <c r="J374" s="56">
        <v>0</v>
      </c>
      <c r="K374" s="97">
        <f t="shared" si="179"/>
        <v>0</v>
      </c>
      <c r="L374" s="97">
        <v>0</v>
      </c>
      <c r="M374" s="65">
        <f t="shared" si="212"/>
        <v>0</v>
      </c>
      <c r="N374" s="66">
        <f t="shared" si="213"/>
        <v>0</v>
      </c>
      <c r="O374" s="10"/>
      <c r="P374" s="10"/>
      <c r="Q374" s="10"/>
      <c r="R374" s="10"/>
      <c r="S374" s="10"/>
      <c r="T374" s="10"/>
    </row>
    <row r="375" spans="1:20" ht="18" customHeight="1" x14ac:dyDescent="0.25">
      <c r="A375" s="50">
        <f>IF(G375&lt;&gt;"",1+MAX($A$2:A374),"")</f>
        <v>254</v>
      </c>
      <c r="B375" s="257"/>
      <c r="C375" s="257"/>
      <c r="D375" s="52" t="s">
        <v>472</v>
      </c>
      <c r="E375" s="99" t="s">
        <v>34</v>
      </c>
      <c r="F375" s="63">
        <v>2</v>
      </c>
      <c r="G375" s="62">
        <v>0</v>
      </c>
      <c r="H375" s="63">
        <f t="shared" si="194"/>
        <v>2</v>
      </c>
      <c r="I375" s="56">
        <v>0</v>
      </c>
      <c r="J375" s="56">
        <v>0</v>
      </c>
      <c r="K375" s="97">
        <f t="shared" si="179"/>
        <v>0</v>
      </c>
      <c r="L375" s="97">
        <v>0</v>
      </c>
      <c r="M375" s="65">
        <f t="shared" si="212"/>
        <v>0</v>
      </c>
      <c r="N375" s="66">
        <f t="shared" si="213"/>
        <v>0</v>
      </c>
      <c r="O375" s="10"/>
      <c r="P375" s="10"/>
      <c r="Q375" s="10"/>
      <c r="R375" s="10"/>
      <c r="S375" s="10"/>
      <c r="T375" s="10"/>
    </row>
    <row r="376" spans="1:20" ht="18" customHeight="1" x14ac:dyDescent="0.25">
      <c r="A376" s="50">
        <f>IF(G376&lt;&gt;"",1+MAX($A$2:A375),"")</f>
        <v>255</v>
      </c>
      <c r="B376" s="257"/>
      <c r="C376" s="257"/>
      <c r="D376" s="52" t="s">
        <v>473</v>
      </c>
      <c r="E376" s="99" t="s">
        <v>34</v>
      </c>
      <c r="F376" s="63">
        <v>6</v>
      </c>
      <c r="G376" s="62">
        <v>0</v>
      </c>
      <c r="H376" s="63">
        <f t="shared" si="194"/>
        <v>6</v>
      </c>
      <c r="I376" s="56">
        <v>0</v>
      </c>
      <c r="J376" s="56">
        <v>0</v>
      </c>
      <c r="K376" s="97">
        <f t="shared" si="179"/>
        <v>0</v>
      </c>
      <c r="L376" s="97">
        <v>0</v>
      </c>
      <c r="M376" s="65">
        <f t="shared" si="212"/>
        <v>0</v>
      </c>
      <c r="N376" s="66">
        <f t="shared" si="213"/>
        <v>0</v>
      </c>
      <c r="O376" s="10"/>
      <c r="P376" s="10"/>
      <c r="Q376" s="10"/>
      <c r="R376" s="10"/>
      <c r="S376" s="10"/>
      <c r="T376" s="10"/>
    </row>
    <row r="377" spans="1:20" ht="18" customHeight="1" x14ac:dyDescent="0.25">
      <c r="A377" s="50">
        <f>IF(G377&lt;&gt;"",1+MAX($A$2:A376),"")</f>
        <v>256</v>
      </c>
      <c r="B377" s="257"/>
      <c r="C377" s="257"/>
      <c r="D377" s="52" t="s">
        <v>474</v>
      </c>
      <c r="E377" s="99" t="s">
        <v>34</v>
      </c>
      <c r="F377" s="63">
        <v>2</v>
      </c>
      <c r="G377" s="62">
        <v>0</v>
      </c>
      <c r="H377" s="63">
        <f t="shared" si="194"/>
        <v>2</v>
      </c>
      <c r="I377" s="56">
        <v>0</v>
      </c>
      <c r="J377" s="56">
        <v>0</v>
      </c>
      <c r="K377" s="97">
        <f t="shared" si="179"/>
        <v>0</v>
      </c>
      <c r="L377" s="97">
        <v>0</v>
      </c>
      <c r="M377" s="65">
        <f t="shared" si="212"/>
        <v>0</v>
      </c>
      <c r="N377" s="66">
        <f t="shared" si="213"/>
        <v>0</v>
      </c>
      <c r="O377" s="10"/>
      <c r="P377" s="10"/>
      <c r="Q377" s="10"/>
      <c r="R377" s="10"/>
      <c r="S377" s="10"/>
      <c r="T377" s="10"/>
    </row>
    <row r="378" spans="1:20" ht="18" customHeight="1" x14ac:dyDescent="0.25">
      <c r="A378" s="50">
        <f>IF(G378&lt;&gt;"",1+MAX($A$2:A377),"")</f>
        <v>257</v>
      </c>
      <c r="B378" s="257"/>
      <c r="C378" s="257"/>
      <c r="D378" s="52" t="s">
        <v>475</v>
      </c>
      <c r="E378" s="99" t="s">
        <v>34</v>
      </c>
      <c r="F378" s="63">
        <v>1</v>
      </c>
      <c r="G378" s="62">
        <v>0</v>
      </c>
      <c r="H378" s="63">
        <f t="shared" si="194"/>
        <v>1</v>
      </c>
      <c r="I378" s="56">
        <v>0</v>
      </c>
      <c r="J378" s="56">
        <v>0</v>
      </c>
      <c r="K378" s="97">
        <f t="shared" si="179"/>
        <v>0</v>
      </c>
      <c r="L378" s="97">
        <v>0</v>
      </c>
      <c r="M378" s="65">
        <f t="shared" si="212"/>
        <v>0</v>
      </c>
      <c r="N378" s="66">
        <f t="shared" si="213"/>
        <v>0</v>
      </c>
      <c r="O378" s="10"/>
      <c r="P378" s="10"/>
      <c r="Q378" s="10"/>
      <c r="R378" s="10"/>
      <c r="S378" s="10"/>
      <c r="T378" s="10"/>
    </row>
    <row r="379" spans="1:20" ht="18" customHeight="1" x14ac:dyDescent="0.25">
      <c r="A379" s="50">
        <f>IF(G379&lt;&gt;"",1+MAX($A$2:A378),"")</f>
        <v>258</v>
      </c>
      <c r="B379" s="257"/>
      <c r="C379" s="257"/>
      <c r="D379" s="52" t="s">
        <v>476</v>
      </c>
      <c r="E379" s="99" t="s">
        <v>34</v>
      </c>
      <c r="F379" s="63">
        <v>2</v>
      </c>
      <c r="G379" s="62">
        <v>0</v>
      </c>
      <c r="H379" s="63">
        <f t="shared" si="194"/>
        <v>2</v>
      </c>
      <c r="I379" s="56">
        <v>0</v>
      </c>
      <c r="J379" s="56">
        <v>0</v>
      </c>
      <c r="K379" s="97">
        <f t="shared" si="179"/>
        <v>0</v>
      </c>
      <c r="L379" s="97">
        <v>0</v>
      </c>
      <c r="M379" s="65">
        <f t="shared" si="212"/>
        <v>0</v>
      </c>
      <c r="N379" s="66">
        <f t="shared" si="213"/>
        <v>0</v>
      </c>
      <c r="O379" s="10"/>
      <c r="P379" s="10"/>
      <c r="Q379" s="10"/>
      <c r="R379" s="10"/>
      <c r="S379" s="10"/>
      <c r="T379" s="10"/>
    </row>
    <row r="380" spans="1:20" ht="18" customHeight="1" x14ac:dyDescent="0.25">
      <c r="A380" s="50">
        <f>IF(G380&lt;&gt;"",1+MAX($A$2:A379),"")</f>
        <v>259</v>
      </c>
      <c r="B380" s="257"/>
      <c r="C380" s="257"/>
      <c r="D380" s="52" t="s">
        <v>477</v>
      </c>
      <c r="E380" s="99" t="s">
        <v>34</v>
      </c>
      <c r="F380" s="63">
        <v>1</v>
      </c>
      <c r="G380" s="62">
        <v>0</v>
      </c>
      <c r="H380" s="63">
        <f t="shared" si="194"/>
        <v>1</v>
      </c>
      <c r="I380" s="56">
        <v>0</v>
      </c>
      <c r="J380" s="56">
        <v>0</v>
      </c>
      <c r="K380" s="97">
        <f t="shared" si="179"/>
        <v>0</v>
      </c>
      <c r="L380" s="97">
        <v>0</v>
      </c>
      <c r="M380" s="65">
        <f t="shared" si="212"/>
        <v>0</v>
      </c>
      <c r="N380" s="66">
        <f t="shared" si="213"/>
        <v>0</v>
      </c>
      <c r="O380" s="10"/>
      <c r="P380" s="10"/>
      <c r="Q380" s="10"/>
      <c r="R380" s="10"/>
      <c r="S380" s="10"/>
      <c r="T380" s="10"/>
    </row>
    <row r="381" spans="1:20" ht="18" customHeight="1" x14ac:dyDescent="0.25">
      <c r="A381" s="50">
        <f>IF(G381&lt;&gt;"",1+MAX($A$2:A380),"")</f>
        <v>260</v>
      </c>
      <c r="B381" s="257"/>
      <c r="C381" s="257"/>
      <c r="D381" s="52" t="s">
        <v>478</v>
      </c>
      <c r="E381" s="99" t="s">
        <v>34</v>
      </c>
      <c r="F381" s="63">
        <v>1</v>
      </c>
      <c r="G381" s="62">
        <v>0</v>
      </c>
      <c r="H381" s="63">
        <f t="shared" si="194"/>
        <v>1</v>
      </c>
      <c r="I381" s="56">
        <v>0</v>
      </c>
      <c r="J381" s="56">
        <v>0</v>
      </c>
      <c r="K381" s="97">
        <f t="shared" si="179"/>
        <v>0</v>
      </c>
      <c r="L381" s="97">
        <v>0</v>
      </c>
      <c r="M381" s="65">
        <f t="shared" si="212"/>
        <v>0</v>
      </c>
      <c r="N381" s="66">
        <f t="shared" si="213"/>
        <v>0</v>
      </c>
      <c r="O381" s="10"/>
      <c r="P381" s="10"/>
      <c r="Q381" s="10"/>
      <c r="R381" s="10"/>
      <c r="S381" s="10"/>
      <c r="T381" s="10"/>
    </row>
    <row r="382" spans="1:20" ht="18" customHeight="1" x14ac:dyDescent="0.25">
      <c r="A382" s="50">
        <f>IF(G382&lt;&gt;"",1+MAX($A$2:A381),"")</f>
        <v>261</v>
      </c>
      <c r="B382" s="257"/>
      <c r="C382" s="257"/>
      <c r="D382" s="52" t="s">
        <v>479</v>
      </c>
      <c r="E382" s="99" t="s">
        <v>34</v>
      </c>
      <c r="F382" s="63">
        <v>4</v>
      </c>
      <c r="G382" s="62">
        <v>0</v>
      </c>
      <c r="H382" s="63">
        <f t="shared" si="194"/>
        <v>4</v>
      </c>
      <c r="I382" s="56">
        <v>0</v>
      </c>
      <c r="J382" s="56">
        <v>0</v>
      </c>
      <c r="K382" s="97">
        <f t="shared" si="179"/>
        <v>0</v>
      </c>
      <c r="L382" s="97">
        <v>0</v>
      </c>
      <c r="M382" s="65">
        <f t="shared" si="212"/>
        <v>0</v>
      </c>
      <c r="N382" s="66">
        <f t="shared" si="213"/>
        <v>0</v>
      </c>
      <c r="O382" s="10"/>
      <c r="P382" s="10"/>
      <c r="Q382" s="10"/>
      <c r="R382" s="10"/>
      <c r="S382" s="10"/>
      <c r="T382" s="10"/>
    </row>
    <row r="383" spans="1:20" ht="18" customHeight="1" x14ac:dyDescent="0.25">
      <c r="A383" s="50">
        <f>IF(G383&lt;&gt;"",1+MAX($A$2:A382),"")</f>
        <v>262</v>
      </c>
      <c r="B383" s="257"/>
      <c r="C383" s="257"/>
      <c r="D383" s="52" t="s">
        <v>480</v>
      </c>
      <c r="E383" s="99" t="s">
        <v>34</v>
      </c>
      <c r="F383" s="63">
        <v>5</v>
      </c>
      <c r="G383" s="62">
        <v>0</v>
      </c>
      <c r="H383" s="63">
        <f t="shared" si="194"/>
        <v>5</v>
      </c>
      <c r="I383" s="56">
        <v>0</v>
      </c>
      <c r="J383" s="56">
        <v>0</v>
      </c>
      <c r="K383" s="97">
        <f t="shared" si="179"/>
        <v>0</v>
      </c>
      <c r="L383" s="97">
        <v>0</v>
      </c>
      <c r="M383" s="65">
        <f t="shared" si="212"/>
        <v>0</v>
      </c>
      <c r="N383" s="66">
        <f t="shared" si="213"/>
        <v>0</v>
      </c>
      <c r="O383" s="10"/>
      <c r="P383" s="10"/>
      <c r="Q383" s="10"/>
      <c r="R383" s="10"/>
      <c r="S383" s="10"/>
      <c r="T383" s="10"/>
    </row>
    <row r="384" spans="1:20" ht="18" customHeight="1" x14ac:dyDescent="0.25">
      <c r="A384" s="50">
        <f>IF(G384&lt;&gt;"",1+MAX($A$2:A383),"")</f>
        <v>263</v>
      </c>
      <c r="B384" s="257"/>
      <c r="C384" s="257"/>
      <c r="D384" s="52" t="s">
        <v>481</v>
      </c>
      <c r="E384" s="99" t="s">
        <v>34</v>
      </c>
      <c r="F384" s="63">
        <v>3</v>
      </c>
      <c r="G384" s="62">
        <v>0</v>
      </c>
      <c r="H384" s="63">
        <f t="shared" si="194"/>
        <v>3</v>
      </c>
      <c r="I384" s="56">
        <v>0</v>
      </c>
      <c r="J384" s="56">
        <v>0</v>
      </c>
      <c r="K384" s="97">
        <f t="shared" ref="K384:K385" si="214">I384*J384</f>
        <v>0</v>
      </c>
      <c r="L384" s="97">
        <v>0</v>
      </c>
      <c r="M384" s="65">
        <f t="shared" si="212"/>
        <v>0</v>
      </c>
      <c r="N384" s="66">
        <f t="shared" si="213"/>
        <v>0</v>
      </c>
      <c r="O384" s="10"/>
      <c r="P384" s="10"/>
      <c r="Q384" s="10"/>
      <c r="R384" s="10"/>
      <c r="S384" s="10"/>
      <c r="T384" s="10"/>
    </row>
    <row r="385" spans="1:20" ht="18" customHeight="1" x14ac:dyDescent="0.25">
      <c r="A385" s="50">
        <f>IF(G385&lt;&gt;"",1+MAX($A$2:A384),"")</f>
        <v>264</v>
      </c>
      <c r="B385" s="257"/>
      <c r="C385" s="257"/>
      <c r="D385" s="52" t="s">
        <v>482</v>
      </c>
      <c r="E385" s="99" t="s">
        <v>34</v>
      </c>
      <c r="F385" s="63">
        <v>1</v>
      </c>
      <c r="G385" s="62">
        <v>0</v>
      </c>
      <c r="H385" s="63">
        <f t="shared" si="194"/>
        <v>1</v>
      </c>
      <c r="I385" s="56">
        <v>0</v>
      </c>
      <c r="J385" s="56">
        <v>0</v>
      </c>
      <c r="K385" s="97">
        <f t="shared" si="214"/>
        <v>0</v>
      </c>
      <c r="L385" s="97">
        <v>0</v>
      </c>
      <c r="M385" s="65">
        <f t="shared" si="212"/>
        <v>0</v>
      </c>
      <c r="N385" s="66">
        <f t="shared" si="213"/>
        <v>0</v>
      </c>
      <c r="O385" s="10"/>
      <c r="P385" s="10"/>
      <c r="Q385" s="10"/>
      <c r="R385" s="10"/>
      <c r="S385" s="10"/>
      <c r="T385" s="10"/>
    </row>
    <row r="386" spans="1:20" ht="18" customHeight="1" x14ac:dyDescent="0.3">
      <c r="A386" s="50" t="str">
        <f>IF(G386&lt;&gt;"",1+MAX($A$2:A385),"")</f>
        <v/>
      </c>
      <c r="B386" s="257"/>
      <c r="C386" s="257"/>
      <c r="D386" s="82" t="s">
        <v>84</v>
      </c>
      <c r="E386" s="158"/>
      <c r="F386" s="105"/>
      <c r="G386" s="84"/>
      <c r="H386" s="63"/>
      <c r="I386" s="83"/>
      <c r="J386" s="83"/>
      <c r="K386" s="106"/>
      <c r="L386" s="83"/>
      <c r="M386" s="65"/>
      <c r="N386" s="67"/>
      <c r="O386" s="10"/>
      <c r="P386" s="10"/>
      <c r="Q386" s="10"/>
      <c r="R386" s="10"/>
      <c r="S386" s="10"/>
      <c r="T386" s="10"/>
    </row>
    <row r="387" spans="1:20" ht="18" customHeight="1" x14ac:dyDescent="0.25">
      <c r="A387" s="50">
        <f>IF(G387&lt;&gt;"",1+MAX($A$2:A386),"")</f>
        <v>265</v>
      </c>
      <c r="B387" s="257"/>
      <c r="C387" s="257"/>
      <c r="D387" s="52" t="s">
        <v>70</v>
      </c>
      <c r="E387" s="99" t="s">
        <v>85</v>
      </c>
      <c r="F387" s="63">
        <v>9252</v>
      </c>
      <c r="G387" s="62">
        <v>0.1</v>
      </c>
      <c r="H387" s="63">
        <f t="shared" ref="H387" si="215">(G387*F387)+F387</f>
        <v>10177.200000000001</v>
      </c>
      <c r="I387" s="56">
        <v>0</v>
      </c>
      <c r="J387" s="56">
        <v>0</v>
      </c>
      <c r="K387" s="97">
        <f>I387*J387</f>
        <v>0</v>
      </c>
      <c r="L387" s="97">
        <v>0</v>
      </c>
      <c r="M387" s="65">
        <f>+L387+K387</f>
        <v>0</v>
      </c>
      <c r="N387" s="66">
        <f>H387*M387</f>
        <v>0</v>
      </c>
      <c r="O387" s="10"/>
      <c r="P387" s="10"/>
      <c r="Q387" s="10"/>
      <c r="R387" s="10"/>
      <c r="S387" s="10"/>
      <c r="T387" s="10"/>
    </row>
    <row r="388" spans="1:20" ht="18" customHeight="1" x14ac:dyDescent="0.3">
      <c r="A388" s="50" t="str">
        <f>IF(G388&lt;&gt;"",1+MAX($A$2:A387),"")</f>
        <v/>
      </c>
      <c r="B388" s="257"/>
      <c r="C388" s="257"/>
      <c r="D388" s="82" t="s">
        <v>86</v>
      </c>
      <c r="E388" s="158"/>
      <c r="F388" s="105"/>
      <c r="G388" s="84"/>
      <c r="H388" s="63"/>
      <c r="I388" s="83"/>
      <c r="J388" s="83"/>
      <c r="K388" s="106"/>
      <c r="L388" s="83"/>
      <c r="M388" s="65"/>
      <c r="N388" s="67"/>
      <c r="O388" s="10"/>
      <c r="P388" s="10"/>
      <c r="Q388" s="10"/>
      <c r="R388" s="10"/>
      <c r="S388" s="10"/>
      <c r="T388" s="10"/>
    </row>
    <row r="389" spans="1:20" ht="18" customHeight="1" x14ac:dyDescent="0.25">
      <c r="A389" s="50">
        <f>IF(G389&lt;&gt;"",1+MAX($A$2:A388),"")</f>
        <v>266</v>
      </c>
      <c r="B389" s="257"/>
      <c r="C389" s="257"/>
      <c r="D389" s="52" t="s">
        <v>483</v>
      </c>
      <c r="E389" s="99" t="s">
        <v>7</v>
      </c>
      <c r="F389" s="63">
        <v>7292</v>
      </c>
      <c r="G389" s="62">
        <v>0.1</v>
      </c>
      <c r="H389" s="63">
        <f t="shared" ref="H389:H391" si="216">(G389*F389)+F389</f>
        <v>8021.2</v>
      </c>
      <c r="I389" s="56">
        <v>0</v>
      </c>
      <c r="J389" s="56">
        <v>0</v>
      </c>
      <c r="K389" s="97">
        <f>I389*J389</f>
        <v>0</v>
      </c>
      <c r="L389" s="97">
        <v>0</v>
      </c>
      <c r="M389" s="65">
        <f>+L389+K389</f>
        <v>0</v>
      </c>
      <c r="N389" s="66">
        <f>H389*M389</f>
        <v>0</v>
      </c>
      <c r="O389" s="10"/>
      <c r="P389" s="10"/>
      <c r="Q389" s="10"/>
      <c r="R389" s="10"/>
      <c r="S389" s="10"/>
      <c r="T389" s="10"/>
    </row>
    <row r="390" spans="1:20" ht="18" customHeight="1" x14ac:dyDescent="0.25">
      <c r="A390" s="50">
        <f>IF(G390&lt;&gt;"",1+MAX($A$2:A389),"")</f>
        <v>267</v>
      </c>
      <c r="B390" s="257"/>
      <c r="C390" s="257"/>
      <c r="D390" s="52" t="s">
        <v>484</v>
      </c>
      <c r="E390" s="99" t="s">
        <v>7</v>
      </c>
      <c r="F390" s="63">
        <v>272</v>
      </c>
      <c r="G390" s="62">
        <v>0.1</v>
      </c>
      <c r="H390" s="63">
        <f t="shared" si="216"/>
        <v>299.2</v>
      </c>
      <c r="I390" s="56">
        <v>0</v>
      </c>
      <c r="J390" s="56">
        <v>0</v>
      </c>
      <c r="K390" s="97">
        <f>I390*J390</f>
        <v>0</v>
      </c>
      <c r="L390" s="97">
        <v>0</v>
      </c>
      <c r="M390" s="65">
        <f>+L390+K390</f>
        <v>0</v>
      </c>
      <c r="N390" s="66">
        <f>H390*M390</f>
        <v>0</v>
      </c>
      <c r="O390" s="10"/>
      <c r="P390" s="10"/>
      <c r="Q390" s="10"/>
      <c r="R390" s="10"/>
      <c r="S390" s="10"/>
      <c r="T390" s="10"/>
    </row>
    <row r="391" spans="1:20" ht="18" customHeight="1" x14ac:dyDescent="0.25">
      <c r="A391" s="50">
        <f>IF(G391&lt;&gt;"",1+MAX($A$2:A390),"")</f>
        <v>268</v>
      </c>
      <c r="B391" s="257"/>
      <c r="C391" s="257"/>
      <c r="D391" s="52" t="s">
        <v>485</v>
      </c>
      <c r="E391" s="99" t="s">
        <v>7</v>
      </c>
      <c r="F391" s="63">
        <v>145</v>
      </c>
      <c r="G391" s="62">
        <v>0.1</v>
      </c>
      <c r="H391" s="63">
        <f t="shared" si="216"/>
        <v>159.5</v>
      </c>
      <c r="I391" s="56">
        <v>0</v>
      </c>
      <c r="J391" s="56">
        <v>0</v>
      </c>
      <c r="K391" s="97">
        <f>I391*J391</f>
        <v>0</v>
      </c>
      <c r="L391" s="97">
        <v>0</v>
      </c>
      <c r="M391" s="65">
        <f>+L391+K391</f>
        <v>0</v>
      </c>
      <c r="N391" s="66">
        <f>H391*M391</f>
        <v>0</v>
      </c>
      <c r="O391" s="10"/>
      <c r="P391" s="10"/>
      <c r="Q391" s="10"/>
      <c r="R391" s="10"/>
      <c r="S391" s="10"/>
      <c r="T391" s="10"/>
    </row>
    <row r="392" spans="1:20" ht="18" customHeight="1" x14ac:dyDescent="0.3">
      <c r="A392" s="50" t="str">
        <f>IF(G392&lt;&gt;"",1+MAX($A$2:A391),"")</f>
        <v/>
      </c>
      <c r="B392" s="257"/>
      <c r="C392" s="257"/>
      <c r="D392" s="82" t="s">
        <v>50</v>
      </c>
      <c r="E392" s="154"/>
      <c r="F392" s="105"/>
      <c r="G392" s="84"/>
      <c r="H392" s="63"/>
      <c r="I392" s="83"/>
      <c r="J392" s="83"/>
      <c r="K392" s="106"/>
      <c r="L392" s="83"/>
      <c r="M392" s="65"/>
      <c r="N392" s="67"/>
      <c r="O392" s="10"/>
      <c r="P392" s="10"/>
      <c r="Q392" s="10"/>
      <c r="R392" s="10"/>
      <c r="S392" s="10"/>
      <c r="T392" s="10"/>
    </row>
    <row r="393" spans="1:20" ht="18" customHeight="1" x14ac:dyDescent="0.25">
      <c r="A393" s="50">
        <f>IF(G393&lt;&gt;"",1+MAX($A$2:A392),"")</f>
        <v>269</v>
      </c>
      <c r="B393" s="257"/>
      <c r="C393" s="257"/>
      <c r="D393" s="52" t="s">
        <v>486</v>
      </c>
      <c r="E393" s="99" t="s">
        <v>34</v>
      </c>
      <c r="F393" s="63">
        <v>1</v>
      </c>
      <c r="G393" s="62">
        <v>0</v>
      </c>
      <c r="H393" s="63">
        <f t="shared" ref="H393:H394" si="217">(G393*F393)+F393</f>
        <v>1</v>
      </c>
      <c r="I393" s="56">
        <v>0</v>
      </c>
      <c r="J393" s="56">
        <v>0</v>
      </c>
      <c r="K393" s="97">
        <f t="shared" ref="K393:K396" si="218">I393*J393</f>
        <v>0</v>
      </c>
      <c r="L393" s="97">
        <v>0</v>
      </c>
      <c r="M393" s="65">
        <f t="shared" ref="M393:M394" si="219">+L393+K393</f>
        <v>0</v>
      </c>
      <c r="N393" s="66">
        <f t="shared" ref="N393:N394" si="220">H393*M393</f>
        <v>0</v>
      </c>
      <c r="O393" s="10"/>
      <c r="P393" s="10"/>
      <c r="Q393" s="10"/>
      <c r="R393" s="10"/>
      <c r="S393" s="10"/>
      <c r="T393" s="10"/>
    </row>
    <row r="394" spans="1:20" ht="18" customHeight="1" x14ac:dyDescent="0.25">
      <c r="A394" s="50">
        <f>IF(G394&lt;&gt;"",1+MAX($A$2:A393),"")</f>
        <v>270</v>
      </c>
      <c r="B394" s="258"/>
      <c r="C394" s="258"/>
      <c r="D394" s="52" t="s">
        <v>487</v>
      </c>
      <c r="E394" s="99" t="s">
        <v>34</v>
      </c>
      <c r="F394" s="63">
        <v>8</v>
      </c>
      <c r="G394" s="62">
        <v>0</v>
      </c>
      <c r="H394" s="63">
        <f t="shared" si="217"/>
        <v>8</v>
      </c>
      <c r="I394" s="56">
        <v>0</v>
      </c>
      <c r="J394" s="56">
        <v>0</v>
      </c>
      <c r="K394" s="97">
        <f t="shared" si="218"/>
        <v>0</v>
      </c>
      <c r="L394" s="97">
        <v>0</v>
      </c>
      <c r="M394" s="65">
        <f t="shared" si="219"/>
        <v>0</v>
      </c>
      <c r="N394" s="66">
        <f t="shared" si="220"/>
        <v>0</v>
      </c>
      <c r="O394" s="10"/>
      <c r="P394" s="10"/>
      <c r="Q394" s="10"/>
      <c r="R394" s="10"/>
      <c r="S394" s="10"/>
      <c r="T394" s="10"/>
    </row>
    <row r="395" spans="1:20" ht="18" customHeight="1" x14ac:dyDescent="0.25">
      <c r="A395" s="50" t="str">
        <f>IF(G395&lt;&gt;"",1+MAX($A$2:A394),"")</f>
        <v/>
      </c>
      <c r="B395" s="61"/>
      <c r="C395" s="95"/>
      <c r="D395" s="193" t="s">
        <v>222</v>
      </c>
      <c r="E395" s="101"/>
      <c r="F395" s="92"/>
      <c r="G395" s="62"/>
      <c r="H395" s="63"/>
      <c r="I395" s="64"/>
      <c r="J395" s="64"/>
      <c r="K395" s="97"/>
      <c r="L395" s="97"/>
      <c r="M395" s="65"/>
      <c r="N395" s="66"/>
      <c r="O395" s="10"/>
      <c r="P395" s="10"/>
      <c r="Q395" s="10"/>
      <c r="R395" s="10"/>
      <c r="S395" s="10"/>
      <c r="T395" s="10"/>
    </row>
    <row r="396" spans="1:20" ht="46.8" x14ac:dyDescent="0.25">
      <c r="A396" s="50">
        <f>IF(G396&lt;&gt;"",1+MAX($A$2:A395),"")</f>
        <v>271</v>
      </c>
      <c r="B396" s="93"/>
      <c r="C396" s="93"/>
      <c r="D396" s="197" t="s">
        <v>500</v>
      </c>
      <c r="E396" s="98" t="s">
        <v>4</v>
      </c>
      <c r="F396" s="63">
        <v>1</v>
      </c>
      <c r="G396" s="62">
        <v>0</v>
      </c>
      <c r="H396" s="63">
        <f t="shared" ref="H396" si="221">(G396*F396)+F396</f>
        <v>1</v>
      </c>
      <c r="I396" s="56">
        <v>0</v>
      </c>
      <c r="J396" s="56">
        <v>0</v>
      </c>
      <c r="K396" s="97">
        <f t="shared" si="218"/>
        <v>0</v>
      </c>
      <c r="L396" s="97">
        <v>0</v>
      </c>
      <c r="M396" s="65">
        <f t="shared" ref="M396" si="222">+L396+K396</f>
        <v>0</v>
      </c>
      <c r="N396" s="66">
        <f t="shared" ref="N396" si="223">H396*M396</f>
        <v>0</v>
      </c>
      <c r="O396" s="10"/>
      <c r="P396" s="10"/>
      <c r="Q396" s="10"/>
      <c r="R396" s="10"/>
      <c r="S396" s="10"/>
      <c r="T396" s="10"/>
    </row>
    <row r="397" spans="1:20" s="1" customFormat="1" ht="18" customHeight="1" x14ac:dyDescent="0.25">
      <c r="A397" s="69" t="str">
        <f>IF(G397&lt;&gt;"",1+MAX($A$2:A396),"")</f>
        <v/>
      </c>
      <c r="B397" s="69"/>
      <c r="C397" s="69"/>
      <c r="D397" s="198"/>
      <c r="E397" s="199"/>
      <c r="F397" s="200"/>
      <c r="G397" s="69"/>
      <c r="H397" s="69"/>
      <c r="I397" s="201"/>
      <c r="J397" s="69"/>
      <c r="K397" s="70"/>
      <c r="L397" s="70"/>
      <c r="M397" s="71" t="s">
        <v>22</v>
      </c>
      <c r="N397" s="202">
        <f>SUM(N246:N396)</f>
        <v>0</v>
      </c>
      <c r="P397" s="203"/>
      <c r="Q397" s="203"/>
    </row>
    <row r="398" spans="1:20" ht="15.6" x14ac:dyDescent="0.25">
      <c r="A398" s="211" t="str">
        <f>IF(G398&lt;&gt;"",1+MAX($A$2:A397),"")</f>
        <v/>
      </c>
      <c r="B398" s="224"/>
      <c r="C398" s="224"/>
      <c r="D398" s="86"/>
      <c r="E398" s="87"/>
      <c r="F398" s="183"/>
      <c r="G398" s="88"/>
      <c r="H398" s="183"/>
      <c r="I398" s="183"/>
      <c r="J398" s="183"/>
      <c r="K398" s="89"/>
      <c r="L398" s="89"/>
      <c r="M398" s="185"/>
      <c r="N398" s="90"/>
    </row>
    <row r="399" spans="1:20" ht="17.399999999999999" x14ac:dyDescent="0.25">
      <c r="A399" s="76" t="str">
        <f>IF(G399&lt;&gt;"",1+MAX($A$2:A398),"")</f>
        <v/>
      </c>
      <c r="B399" s="76"/>
      <c r="C399" s="76"/>
      <c r="D399" s="77"/>
      <c r="E399" s="78" t="s">
        <v>32</v>
      </c>
      <c r="F399" s="79"/>
      <c r="G399" s="79"/>
      <c r="H399" s="79"/>
      <c r="I399" s="79"/>
      <c r="J399" s="79"/>
      <c r="K399" s="79"/>
      <c r="L399" s="79"/>
      <c r="M399" s="80"/>
      <c r="N399" s="81"/>
      <c r="O399" s="10"/>
      <c r="P399" s="10"/>
      <c r="Q399" s="10"/>
      <c r="R399" s="10"/>
      <c r="S399" s="10"/>
      <c r="T399" s="10"/>
    </row>
    <row r="400" spans="1:20" ht="18" customHeight="1" x14ac:dyDescent="0.25">
      <c r="A400" s="50" t="str">
        <f>IF(G400&lt;&gt;"",1+MAX($A$2:A399),"")</f>
        <v/>
      </c>
      <c r="B400" s="253" t="s">
        <v>227</v>
      </c>
      <c r="C400" s="253" t="s">
        <v>228</v>
      </c>
      <c r="D400" s="82" t="s">
        <v>46</v>
      </c>
      <c r="E400" s="158"/>
      <c r="F400" s="92"/>
      <c r="G400" s="108" t="str">
        <f t="shared" ref="G400" si="224">IF(F400=0,"",0)</f>
        <v/>
      </c>
      <c r="H400" s="109" t="str">
        <f>IF(F400=0,"",F400*(1+G400))</f>
        <v/>
      </c>
      <c r="I400" s="109"/>
      <c r="J400" s="109"/>
      <c r="K400" s="97"/>
      <c r="L400" s="97"/>
      <c r="M400" s="65"/>
      <c r="N400" s="66"/>
      <c r="O400" s="10"/>
      <c r="P400" s="10"/>
    </row>
    <row r="401" spans="1:16" ht="18" customHeight="1" x14ac:dyDescent="0.25">
      <c r="A401" s="50" t="str">
        <f>IF(G401&lt;&gt;"",1+MAX($A$2:A400),"")</f>
        <v/>
      </c>
      <c r="B401" s="254"/>
      <c r="C401" s="254"/>
      <c r="D401" s="193" t="s">
        <v>106</v>
      </c>
      <c r="E401" s="101"/>
      <c r="F401" s="63"/>
      <c r="G401" s="108"/>
      <c r="H401" s="63"/>
      <c r="I401" s="64"/>
      <c r="J401" s="64"/>
      <c r="K401" s="97"/>
      <c r="L401" s="97"/>
      <c r="M401" s="65"/>
      <c r="N401" s="66"/>
      <c r="O401" s="10"/>
      <c r="P401" s="10"/>
    </row>
    <row r="402" spans="1:16" ht="18" customHeight="1" x14ac:dyDescent="0.25">
      <c r="A402" s="50">
        <f>IF(G402&lt;&gt;"",1+MAX($A$2:A401),"")</f>
        <v>272</v>
      </c>
      <c r="B402" s="254"/>
      <c r="C402" s="254"/>
      <c r="D402" s="52" t="s">
        <v>235</v>
      </c>
      <c r="E402" s="99" t="s">
        <v>34</v>
      </c>
      <c r="F402" s="63">
        <v>1</v>
      </c>
      <c r="G402" s="108">
        <v>0</v>
      </c>
      <c r="H402" s="63">
        <f t="shared" ref="H402:H408" si="225">(G402*F402)+F402</f>
        <v>1</v>
      </c>
      <c r="I402" s="56">
        <v>0</v>
      </c>
      <c r="J402" s="56">
        <v>0</v>
      </c>
      <c r="K402" s="97">
        <f t="shared" ref="K402:K408" si="226">I402*J402</f>
        <v>0</v>
      </c>
      <c r="L402" s="97">
        <v>0</v>
      </c>
      <c r="M402" s="65">
        <f t="shared" ref="M402:M408" si="227">+L402+K402</f>
        <v>0</v>
      </c>
      <c r="N402" s="66">
        <f t="shared" ref="N402:N421" si="228">H402*M402</f>
        <v>0</v>
      </c>
      <c r="O402" s="10"/>
      <c r="P402" s="10"/>
    </row>
    <row r="403" spans="1:16" ht="18" customHeight="1" x14ac:dyDescent="0.25">
      <c r="A403" s="50">
        <f>IF(G403&lt;&gt;"",1+MAX($A$2:A402),"")</f>
        <v>273</v>
      </c>
      <c r="B403" s="254"/>
      <c r="C403" s="254"/>
      <c r="D403" s="52" t="s">
        <v>236</v>
      </c>
      <c r="E403" s="99" t="s">
        <v>34</v>
      </c>
      <c r="F403" s="63">
        <v>7</v>
      </c>
      <c r="G403" s="108">
        <v>0</v>
      </c>
      <c r="H403" s="63">
        <f t="shared" si="225"/>
        <v>7</v>
      </c>
      <c r="I403" s="56">
        <v>0</v>
      </c>
      <c r="J403" s="56">
        <v>0</v>
      </c>
      <c r="K403" s="97">
        <f t="shared" si="226"/>
        <v>0</v>
      </c>
      <c r="L403" s="97">
        <v>0</v>
      </c>
      <c r="M403" s="65">
        <f t="shared" si="227"/>
        <v>0</v>
      </c>
      <c r="N403" s="66">
        <f t="shared" si="228"/>
        <v>0</v>
      </c>
      <c r="O403" s="10"/>
      <c r="P403" s="10"/>
    </row>
    <row r="404" spans="1:16" ht="18" customHeight="1" x14ac:dyDescent="0.25">
      <c r="A404" s="50">
        <f>IF(G404&lt;&gt;"",1+MAX($A$2:A403),"")</f>
        <v>274</v>
      </c>
      <c r="B404" s="254"/>
      <c r="C404" s="254"/>
      <c r="D404" s="52" t="s">
        <v>237</v>
      </c>
      <c r="E404" s="99" t="s">
        <v>34</v>
      </c>
      <c r="F404" s="63">
        <v>157</v>
      </c>
      <c r="G404" s="108">
        <v>0</v>
      </c>
      <c r="H404" s="63">
        <f t="shared" si="225"/>
        <v>157</v>
      </c>
      <c r="I404" s="56">
        <v>0</v>
      </c>
      <c r="J404" s="56">
        <v>0</v>
      </c>
      <c r="K404" s="97">
        <f t="shared" si="226"/>
        <v>0</v>
      </c>
      <c r="L404" s="97">
        <v>0</v>
      </c>
      <c r="M404" s="65">
        <f t="shared" si="227"/>
        <v>0</v>
      </c>
      <c r="N404" s="66">
        <f t="shared" si="228"/>
        <v>0</v>
      </c>
      <c r="O404" s="10"/>
      <c r="P404" s="10"/>
    </row>
    <row r="405" spans="1:16" ht="18" customHeight="1" x14ac:dyDescent="0.25">
      <c r="A405" s="50">
        <f>IF(G405&lt;&gt;"",1+MAX($A$2:A404),"")</f>
        <v>275</v>
      </c>
      <c r="B405" s="254"/>
      <c r="C405" s="254"/>
      <c r="D405" s="52" t="s">
        <v>238</v>
      </c>
      <c r="E405" s="99" t="s">
        <v>34</v>
      </c>
      <c r="F405" s="63">
        <v>631</v>
      </c>
      <c r="G405" s="108">
        <v>0</v>
      </c>
      <c r="H405" s="63">
        <f t="shared" si="225"/>
        <v>631</v>
      </c>
      <c r="I405" s="56">
        <v>0</v>
      </c>
      <c r="J405" s="56">
        <v>0</v>
      </c>
      <c r="K405" s="97">
        <f t="shared" si="226"/>
        <v>0</v>
      </c>
      <c r="L405" s="97">
        <v>0</v>
      </c>
      <c r="M405" s="65">
        <f t="shared" si="227"/>
        <v>0</v>
      </c>
      <c r="N405" s="66">
        <f t="shared" si="228"/>
        <v>0</v>
      </c>
      <c r="O405" s="10"/>
      <c r="P405" s="10"/>
    </row>
    <row r="406" spans="1:16" ht="18" customHeight="1" x14ac:dyDescent="0.25">
      <c r="A406" s="50">
        <f>IF(G406&lt;&gt;"",1+MAX($A$2:A405),"")</f>
        <v>276</v>
      </c>
      <c r="B406" s="254"/>
      <c r="C406" s="254"/>
      <c r="D406" s="52" t="s">
        <v>239</v>
      </c>
      <c r="E406" s="99" t="s">
        <v>34</v>
      </c>
      <c r="F406" s="63">
        <v>17</v>
      </c>
      <c r="G406" s="108">
        <v>0</v>
      </c>
      <c r="H406" s="63">
        <f t="shared" si="225"/>
        <v>17</v>
      </c>
      <c r="I406" s="56">
        <v>0</v>
      </c>
      <c r="J406" s="56">
        <v>0</v>
      </c>
      <c r="K406" s="97">
        <f t="shared" si="226"/>
        <v>0</v>
      </c>
      <c r="L406" s="97">
        <v>0</v>
      </c>
      <c r="M406" s="65">
        <f t="shared" si="227"/>
        <v>0</v>
      </c>
      <c r="N406" s="66">
        <f t="shared" si="228"/>
        <v>0</v>
      </c>
      <c r="O406" s="10"/>
      <c r="P406" s="10"/>
    </row>
    <row r="407" spans="1:16" ht="18" customHeight="1" x14ac:dyDescent="0.25">
      <c r="A407" s="50">
        <f>IF(G407&lt;&gt;"",1+MAX($A$2:A406),"")</f>
        <v>277</v>
      </c>
      <c r="B407" s="254"/>
      <c r="C407" s="254"/>
      <c r="D407" s="52" t="s">
        <v>239</v>
      </c>
      <c r="E407" s="99" t="s">
        <v>34</v>
      </c>
      <c r="F407" s="63">
        <v>70</v>
      </c>
      <c r="G407" s="108">
        <v>0</v>
      </c>
      <c r="H407" s="63">
        <f t="shared" si="225"/>
        <v>70</v>
      </c>
      <c r="I407" s="56">
        <v>0</v>
      </c>
      <c r="J407" s="56">
        <v>0</v>
      </c>
      <c r="K407" s="97">
        <f t="shared" si="226"/>
        <v>0</v>
      </c>
      <c r="L407" s="97">
        <v>0</v>
      </c>
      <c r="M407" s="65">
        <f t="shared" si="227"/>
        <v>0</v>
      </c>
      <c r="N407" s="66">
        <f t="shared" si="228"/>
        <v>0</v>
      </c>
      <c r="O407" s="10"/>
      <c r="P407" s="10"/>
    </row>
    <row r="408" spans="1:16" ht="18" customHeight="1" x14ac:dyDescent="0.25">
      <c r="A408" s="50">
        <f>IF(G408&lt;&gt;"",1+MAX($A$2:A407),"")</f>
        <v>278</v>
      </c>
      <c r="B408" s="254"/>
      <c r="C408" s="254"/>
      <c r="D408" s="52" t="s">
        <v>240</v>
      </c>
      <c r="E408" s="99" t="s">
        <v>34</v>
      </c>
      <c r="F408" s="63">
        <v>5</v>
      </c>
      <c r="G408" s="108">
        <v>0</v>
      </c>
      <c r="H408" s="63">
        <f t="shared" si="225"/>
        <v>5</v>
      </c>
      <c r="I408" s="56">
        <v>0</v>
      </c>
      <c r="J408" s="56">
        <v>0</v>
      </c>
      <c r="K408" s="97">
        <f t="shared" si="226"/>
        <v>0</v>
      </c>
      <c r="L408" s="97">
        <v>0</v>
      </c>
      <c r="M408" s="65">
        <f t="shared" si="227"/>
        <v>0</v>
      </c>
      <c r="N408" s="66">
        <f t="shared" si="228"/>
        <v>0</v>
      </c>
      <c r="O408" s="10"/>
      <c r="P408" s="10"/>
    </row>
    <row r="409" spans="1:16" ht="18" customHeight="1" x14ac:dyDescent="0.25">
      <c r="A409" s="50">
        <f>IF(G409&lt;&gt;"",1+MAX($A$2:A408),"")</f>
        <v>279</v>
      </c>
      <c r="B409" s="254"/>
      <c r="C409" s="254"/>
      <c r="D409" s="52" t="s">
        <v>241</v>
      </c>
      <c r="E409" s="99" t="s">
        <v>34</v>
      </c>
      <c r="F409" s="63">
        <v>8</v>
      </c>
      <c r="G409" s="108">
        <v>0</v>
      </c>
      <c r="H409" s="63">
        <f t="shared" ref="H409:H414" si="229">(G409*F409)+F409</f>
        <v>8</v>
      </c>
      <c r="I409" s="56">
        <v>0</v>
      </c>
      <c r="J409" s="56">
        <v>0</v>
      </c>
      <c r="K409" s="97">
        <f t="shared" ref="K409:K414" si="230">I409*J409</f>
        <v>0</v>
      </c>
      <c r="L409" s="97">
        <v>0</v>
      </c>
      <c r="M409" s="65">
        <f t="shared" ref="M409:M414" si="231">+L409+K409</f>
        <v>0</v>
      </c>
      <c r="N409" s="66">
        <f t="shared" si="228"/>
        <v>0</v>
      </c>
      <c r="O409" s="10"/>
      <c r="P409" s="10"/>
    </row>
    <row r="410" spans="1:16" ht="18" customHeight="1" x14ac:dyDescent="0.25">
      <c r="A410" s="50">
        <f>IF(G410&lt;&gt;"",1+MAX($A$2:A409),"")</f>
        <v>280</v>
      </c>
      <c r="B410" s="254"/>
      <c r="C410" s="254"/>
      <c r="D410" s="52" t="s">
        <v>242</v>
      </c>
      <c r="E410" s="99" t="s">
        <v>34</v>
      </c>
      <c r="F410" s="63">
        <v>5</v>
      </c>
      <c r="G410" s="108">
        <v>0</v>
      </c>
      <c r="H410" s="63">
        <f t="shared" si="229"/>
        <v>5</v>
      </c>
      <c r="I410" s="56">
        <v>0</v>
      </c>
      <c r="J410" s="56">
        <v>0</v>
      </c>
      <c r="K410" s="97">
        <f t="shared" si="230"/>
        <v>0</v>
      </c>
      <c r="L410" s="97">
        <v>0</v>
      </c>
      <c r="M410" s="65">
        <f t="shared" si="231"/>
        <v>0</v>
      </c>
      <c r="N410" s="66">
        <f t="shared" si="228"/>
        <v>0</v>
      </c>
      <c r="O410" s="10"/>
      <c r="P410" s="10"/>
    </row>
    <row r="411" spans="1:16" ht="18" customHeight="1" x14ac:dyDescent="0.25">
      <c r="A411" s="50">
        <f>IF(G411&lt;&gt;"",1+MAX($A$2:A410),"")</f>
        <v>281</v>
      </c>
      <c r="B411" s="254"/>
      <c r="C411" s="254"/>
      <c r="D411" s="52" t="s">
        <v>243</v>
      </c>
      <c r="E411" s="99" t="s">
        <v>34</v>
      </c>
      <c r="F411" s="63">
        <v>1</v>
      </c>
      <c r="G411" s="108">
        <v>0</v>
      </c>
      <c r="H411" s="63">
        <f t="shared" si="229"/>
        <v>1</v>
      </c>
      <c r="I411" s="56">
        <v>0</v>
      </c>
      <c r="J411" s="56">
        <v>0</v>
      </c>
      <c r="K411" s="97">
        <f t="shared" si="230"/>
        <v>0</v>
      </c>
      <c r="L411" s="97">
        <v>0</v>
      </c>
      <c r="M411" s="65">
        <f t="shared" si="231"/>
        <v>0</v>
      </c>
      <c r="N411" s="66">
        <f t="shared" si="228"/>
        <v>0</v>
      </c>
      <c r="O411" s="10"/>
      <c r="P411" s="10"/>
    </row>
    <row r="412" spans="1:16" ht="18" customHeight="1" x14ac:dyDescent="0.25">
      <c r="A412" s="50">
        <f>IF(G412&lt;&gt;"",1+MAX($A$2:A411),"")</f>
        <v>282</v>
      </c>
      <c r="B412" s="254"/>
      <c r="C412" s="254"/>
      <c r="D412" s="52" t="s">
        <v>244</v>
      </c>
      <c r="E412" s="99" t="s">
        <v>34</v>
      </c>
      <c r="F412" s="63">
        <v>7</v>
      </c>
      <c r="G412" s="108">
        <v>0</v>
      </c>
      <c r="H412" s="63">
        <f t="shared" si="229"/>
        <v>7</v>
      </c>
      <c r="I412" s="56">
        <v>0</v>
      </c>
      <c r="J412" s="56">
        <v>0</v>
      </c>
      <c r="K412" s="97">
        <f t="shared" si="230"/>
        <v>0</v>
      </c>
      <c r="L412" s="97">
        <v>0</v>
      </c>
      <c r="M412" s="65">
        <f t="shared" si="231"/>
        <v>0</v>
      </c>
      <c r="N412" s="66">
        <f t="shared" si="228"/>
        <v>0</v>
      </c>
      <c r="O412" s="10"/>
      <c r="P412" s="10"/>
    </row>
    <row r="413" spans="1:16" ht="18" customHeight="1" x14ac:dyDescent="0.25">
      <c r="A413" s="50">
        <f>IF(G413&lt;&gt;"",1+MAX($A$2:A412),"")</f>
        <v>283</v>
      </c>
      <c r="B413" s="254"/>
      <c r="C413" s="254"/>
      <c r="D413" s="52" t="s">
        <v>245</v>
      </c>
      <c r="E413" s="99" t="s">
        <v>34</v>
      </c>
      <c r="F413" s="63">
        <v>2</v>
      </c>
      <c r="G413" s="108">
        <v>0</v>
      </c>
      <c r="H413" s="63">
        <f t="shared" si="229"/>
        <v>2</v>
      </c>
      <c r="I413" s="56">
        <v>0</v>
      </c>
      <c r="J413" s="56">
        <v>0</v>
      </c>
      <c r="K413" s="97">
        <f t="shared" si="230"/>
        <v>0</v>
      </c>
      <c r="L413" s="97">
        <v>0</v>
      </c>
      <c r="M413" s="65">
        <f t="shared" si="231"/>
        <v>0</v>
      </c>
      <c r="N413" s="66">
        <f t="shared" si="228"/>
        <v>0</v>
      </c>
      <c r="O413" s="10"/>
      <c r="P413" s="10"/>
    </row>
    <row r="414" spans="1:16" ht="18" customHeight="1" x14ac:dyDescent="0.25">
      <c r="A414" s="50">
        <f>IF(G414&lt;&gt;"",1+MAX($A$2:A413),"")</f>
        <v>284</v>
      </c>
      <c r="B414" s="254"/>
      <c r="C414" s="254"/>
      <c r="D414" s="52" t="s">
        <v>246</v>
      </c>
      <c r="E414" s="99" t="s">
        <v>34</v>
      </c>
      <c r="F414" s="63">
        <v>71</v>
      </c>
      <c r="G414" s="108">
        <v>0</v>
      </c>
      <c r="H414" s="63">
        <f t="shared" si="229"/>
        <v>71</v>
      </c>
      <c r="I414" s="56">
        <v>0</v>
      </c>
      <c r="J414" s="56">
        <v>0</v>
      </c>
      <c r="K414" s="97">
        <f t="shared" si="230"/>
        <v>0</v>
      </c>
      <c r="L414" s="97">
        <v>0</v>
      </c>
      <c r="M414" s="65">
        <f t="shared" si="231"/>
        <v>0</v>
      </c>
      <c r="N414" s="66">
        <f t="shared" si="228"/>
        <v>0</v>
      </c>
      <c r="O414" s="10"/>
      <c r="P414" s="10"/>
    </row>
    <row r="415" spans="1:16" ht="18" customHeight="1" x14ac:dyDescent="0.25">
      <c r="A415" s="50">
        <f>IF(G415&lt;&gt;"",1+MAX($A$2:A414),"")</f>
        <v>285</v>
      </c>
      <c r="B415" s="254"/>
      <c r="C415" s="254"/>
      <c r="D415" s="52" t="s">
        <v>247</v>
      </c>
      <c r="E415" s="99" t="s">
        <v>34</v>
      </c>
      <c r="F415" s="63">
        <v>75</v>
      </c>
      <c r="G415" s="108">
        <v>0</v>
      </c>
      <c r="H415" s="63">
        <f t="shared" ref="H415:H420" si="232">(G415*F415)+F415</f>
        <v>75</v>
      </c>
      <c r="I415" s="56">
        <v>0</v>
      </c>
      <c r="J415" s="56">
        <v>0</v>
      </c>
      <c r="K415" s="97">
        <f t="shared" ref="K415:K420" si="233">I415*J415</f>
        <v>0</v>
      </c>
      <c r="L415" s="97">
        <v>0</v>
      </c>
      <c r="M415" s="65">
        <f t="shared" ref="M415:M420" si="234">+L415+K415</f>
        <v>0</v>
      </c>
      <c r="N415" s="66">
        <f t="shared" si="228"/>
        <v>0</v>
      </c>
      <c r="O415" s="10"/>
      <c r="P415" s="10"/>
    </row>
    <row r="416" spans="1:16" ht="18" customHeight="1" x14ac:dyDescent="0.25">
      <c r="A416" s="50">
        <f>IF(G416&lt;&gt;"",1+MAX($A$2:A415),"")</f>
        <v>286</v>
      </c>
      <c r="B416" s="254"/>
      <c r="C416" s="254"/>
      <c r="D416" s="52" t="s">
        <v>248</v>
      </c>
      <c r="E416" s="99" t="s">
        <v>34</v>
      </c>
      <c r="F416" s="63">
        <v>3</v>
      </c>
      <c r="G416" s="108">
        <v>0</v>
      </c>
      <c r="H416" s="63">
        <f t="shared" si="232"/>
        <v>3</v>
      </c>
      <c r="I416" s="56">
        <v>0</v>
      </c>
      <c r="J416" s="56">
        <v>0</v>
      </c>
      <c r="K416" s="97">
        <f t="shared" si="233"/>
        <v>0</v>
      </c>
      <c r="L416" s="97">
        <v>0</v>
      </c>
      <c r="M416" s="65">
        <f t="shared" si="234"/>
        <v>0</v>
      </c>
      <c r="N416" s="66">
        <f t="shared" si="228"/>
        <v>0</v>
      </c>
      <c r="O416" s="10"/>
      <c r="P416" s="10"/>
    </row>
    <row r="417" spans="1:16" ht="18" customHeight="1" x14ac:dyDescent="0.25">
      <c r="A417" s="50">
        <f>IF(G417&lt;&gt;"",1+MAX($A$2:A416),"")</f>
        <v>287</v>
      </c>
      <c r="B417" s="254"/>
      <c r="C417" s="254"/>
      <c r="D417" s="52" t="s">
        <v>249</v>
      </c>
      <c r="E417" s="99" t="s">
        <v>34</v>
      </c>
      <c r="F417" s="63">
        <v>1</v>
      </c>
      <c r="G417" s="108">
        <v>0</v>
      </c>
      <c r="H417" s="63">
        <f t="shared" si="232"/>
        <v>1</v>
      </c>
      <c r="I417" s="56">
        <v>0</v>
      </c>
      <c r="J417" s="56">
        <v>0</v>
      </c>
      <c r="K417" s="97">
        <f t="shared" si="233"/>
        <v>0</v>
      </c>
      <c r="L417" s="97">
        <v>0</v>
      </c>
      <c r="M417" s="65">
        <f t="shared" si="234"/>
        <v>0</v>
      </c>
      <c r="N417" s="66">
        <f t="shared" si="228"/>
        <v>0</v>
      </c>
      <c r="O417" s="10"/>
      <c r="P417" s="10"/>
    </row>
    <row r="418" spans="1:16" ht="18" customHeight="1" x14ac:dyDescent="0.25">
      <c r="A418" s="50">
        <f>IF(G418&lt;&gt;"",1+MAX($A$2:A417),"")</f>
        <v>288</v>
      </c>
      <c r="B418" s="254"/>
      <c r="C418" s="254"/>
      <c r="D418" s="52" t="s">
        <v>250</v>
      </c>
      <c r="E418" s="99" t="s">
        <v>34</v>
      </c>
      <c r="F418" s="63">
        <v>4</v>
      </c>
      <c r="G418" s="108">
        <v>0</v>
      </c>
      <c r="H418" s="63">
        <f t="shared" si="232"/>
        <v>4</v>
      </c>
      <c r="I418" s="56">
        <v>0</v>
      </c>
      <c r="J418" s="56">
        <v>0</v>
      </c>
      <c r="K418" s="97">
        <f t="shared" si="233"/>
        <v>0</v>
      </c>
      <c r="L418" s="97">
        <v>0</v>
      </c>
      <c r="M418" s="65">
        <f t="shared" si="234"/>
        <v>0</v>
      </c>
      <c r="N418" s="66">
        <f t="shared" si="228"/>
        <v>0</v>
      </c>
      <c r="O418" s="10"/>
      <c r="P418" s="10"/>
    </row>
    <row r="419" spans="1:16" ht="18" customHeight="1" x14ac:dyDescent="0.25">
      <c r="A419" s="50">
        <f>IF(G419&lt;&gt;"",1+MAX($A$2:A418),"")</f>
        <v>289</v>
      </c>
      <c r="B419" s="254"/>
      <c r="C419" s="254"/>
      <c r="D419" s="52" t="s">
        <v>251</v>
      </c>
      <c r="E419" s="99" t="s">
        <v>34</v>
      </c>
      <c r="F419" s="63">
        <v>1</v>
      </c>
      <c r="G419" s="108">
        <v>0</v>
      </c>
      <c r="H419" s="63">
        <f t="shared" si="232"/>
        <v>1</v>
      </c>
      <c r="I419" s="56">
        <v>0</v>
      </c>
      <c r="J419" s="56">
        <v>0</v>
      </c>
      <c r="K419" s="97">
        <f t="shared" si="233"/>
        <v>0</v>
      </c>
      <c r="L419" s="97">
        <v>0</v>
      </c>
      <c r="M419" s="65">
        <f t="shared" si="234"/>
        <v>0</v>
      </c>
      <c r="N419" s="66">
        <f t="shared" si="228"/>
        <v>0</v>
      </c>
      <c r="O419" s="10"/>
      <c r="P419" s="10"/>
    </row>
    <row r="420" spans="1:16" ht="18" customHeight="1" x14ac:dyDescent="0.25">
      <c r="A420" s="50">
        <f>IF(G420&lt;&gt;"",1+MAX($A$2:A419),"")</f>
        <v>290</v>
      </c>
      <c r="B420" s="254"/>
      <c r="C420" s="254"/>
      <c r="D420" s="52" t="s">
        <v>252</v>
      </c>
      <c r="E420" s="99" t="s">
        <v>34</v>
      </c>
      <c r="F420" s="63">
        <v>3</v>
      </c>
      <c r="G420" s="108">
        <v>0</v>
      </c>
      <c r="H420" s="63">
        <f t="shared" si="232"/>
        <v>3</v>
      </c>
      <c r="I420" s="56">
        <v>0</v>
      </c>
      <c r="J420" s="56">
        <v>0</v>
      </c>
      <c r="K420" s="97">
        <f t="shared" si="233"/>
        <v>0</v>
      </c>
      <c r="L420" s="97">
        <v>0</v>
      </c>
      <c r="M420" s="65">
        <f t="shared" si="234"/>
        <v>0</v>
      </c>
      <c r="N420" s="66">
        <f t="shared" si="228"/>
        <v>0</v>
      </c>
      <c r="O420" s="10"/>
      <c r="P420" s="10"/>
    </row>
    <row r="421" spans="1:16" ht="18" customHeight="1" x14ac:dyDescent="0.25">
      <c r="A421" s="50">
        <f>IF(G421&lt;&gt;"",1+MAX($A$2:A420),"")</f>
        <v>291</v>
      </c>
      <c r="B421" s="254"/>
      <c r="C421" s="254"/>
      <c r="D421" s="52" t="s">
        <v>253</v>
      </c>
      <c r="E421" s="99" t="s">
        <v>34</v>
      </c>
      <c r="F421" s="63">
        <v>3</v>
      </c>
      <c r="G421" s="108">
        <v>0</v>
      </c>
      <c r="H421" s="63">
        <f t="shared" ref="H421" si="235">(G421*F421)+F421</f>
        <v>3</v>
      </c>
      <c r="I421" s="56">
        <v>0</v>
      </c>
      <c r="J421" s="56">
        <v>0</v>
      </c>
      <c r="K421" s="97">
        <f t="shared" ref="K421" si="236">I421*J421</f>
        <v>0</v>
      </c>
      <c r="L421" s="97">
        <v>0</v>
      </c>
      <c r="M421" s="65">
        <f t="shared" ref="M421" si="237">+L421+K421</f>
        <v>0</v>
      </c>
      <c r="N421" s="66">
        <f t="shared" si="228"/>
        <v>0</v>
      </c>
      <c r="O421" s="10"/>
      <c r="P421" s="10"/>
    </row>
    <row r="422" spans="1:16" ht="18.75" customHeight="1" x14ac:dyDescent="0.25">
      <c r="A422" s="50" t="str">
        <f>IF(G422&lt;&gt;"",1+MAX($A$2:A421),"")</f>
        <v/>
      </c>
      <c r="B422" s="254"/>
      <c r="C422" s="254"/>
      <c r="D422" s="193" t="s">
        <v>105</v>
      </c>
      <c r="E422" s="101"/>
      <c r="F422" s="63"/>
      <c r="G422" s="108"/>
      <c r="H422" s="63"/>
      <c r="I422" s="64"/>
      <c r="J422" s="64"/>
      <c r="K422" s="97"/>
      <c r="L422" s="97"/>
      <c r="M422" s="65"/>
      <c r="N422" s="66"/>
      <c r="O422" s="10"/>
      <c r="P422" s="10"/>
    </row>
    <row r="423" spans="1:16" ht="31.2" x14ac:dyDescent="0.25">
      <c r="A423" s="50">
        <f>IF(G423&lt;&gt;"",1+MAX($A$2:A422),"")</f>
        <v>292</v>
      </c>
      <c r="B423" s="254"/>
      <c r="C423" s="254"/>
      <c r="D423" s="197" t="s">
        <v>255</v>
      </c>
      <c r="E423" s="99" t="s">
        <v>34</v>
      </c>
      <c r="F423" s="63">
        <v>1</v>
      </c>
      <c r="G423" s="108">
        <v>0</v>
      </c>
      <c r="H423" s="63">
        <f t="shared" ref="H423:H433" si="238">(G423*F423)+F423</f>
        <v>1</v>
      </c>
      <c r="I423" s="56">
        <v>0</v>
      </c>
      <c r="J423" s="56">
        <v>0</v>
      </c>
      <c r="K423" s="97">
        <f t="shared" ref="K423:K433" si="239">I423*J423</f>
        <v>0</v>
      </c>
      <c r="L423" s="97">
        <v>0</v>
      </c>
      <c r="M423" s="65">
        <f t="shared" ref="M423:M433" si="240">+L423+K423</f>
        <v>0</v>
      </c>
      <c r="N423" s="66">
        <f t="shared" ref="N423:N433" si="241">H423*M423</f>
        <v>0</v>
      </c>
      <c r="O423" s="10"/>
      <c r="P423" s="10"/>
    </row>
    <row r="424" spans="1:16" ht="31.2" x14ac:dyDescent="0.25">
      <c r="A424" s="50">
        <f>IF(G424&lt;&gt;"",1+MAX($A$2:A423),"")</f>
        <v>293</v>
      </c>
      <c r="B424" s="254"/>
      <c r="C424" s="254"/>
      <c r="D424" s="197" t="s">
        <v>256</v>
      </c>
      <c r="E424" s="99" t="s">
        <v>34</v>
      </c>
      <c r="F424" s="63">
        <v>1</v>
      </c>
      <c r="G424" s="108">
        <v>0</v>
      </c>
      <c r="H424" s="63">
        <f t="shared" si="238"/>
        <v>1</v>
      </c>
      <c r="I424" s="56">
        <v>0</v>
      </c>
      <c r="J424" s="56">
        <v>0</v>
      </c>
      <c r="K424" s="97">
        <f t="shared" si="239"/>
        <v>0</v>
      </c>
      <c r="L424" s="97">
        <v>0</v>
      </c>
      <c r="M424" s="65">
        <f t="shared" si="240"/>
        <v>0</v>
      </c>
      <c r="N424" s="66">
        <f t="shared" si="241"/>
        <v>0</v>
      </c>
      <c r="O424" s="10"/>
      <c r="P424" s="10"/>
    </row>
    <row r="425" spans="1:16" ht="31.2" x14ac:dyDescent="0.25">
      <c r="A425" s="50">
        <f>IF(G425&lt;&gt;"",1+MAX($A$2:A424),"")</f>
        <v>294</v>
      </c>
      <c r="B425" s="254"/>
      <c r="C425" s="254"/>
      <c r="D425" s="197" t="s">
        <v>257</v>
      </c>
      <c r="E425" s="99" t="s">
        <v>34</v>
      </c>
      <c r="F425" s="63">
        <v>1</v>
      </c>
      <c r="G425" s="108">
        <v>0</v>
      </c>
      <c r="H425" s="63">
        <f t="shared" si="238"/>
        <v>1</v>
      </c>
      <c r="I425" s="56">
        <v>0</v>
      </c>
      <c r="J425" s="56">
        <v>0</v>
      </c>
      <c r="K425" s="97">
        <f t="shared" si="239"/>
        <v>0</v>
      </c>
      <c r="L425" s="97">
        <v>0</v>
      </c>
      <c r="M425" s="65">
        <f t="shared" si="240"/>
        <v>0</v>
      </c>
      <c r="N425" s="66">
        <f t="shared" si="241"/>
        <v>0</v>
      </c>
      <c r="O425" s="10"/>
      <c r="P425" s="10"/>
    </row>
    <row r="426" spans="1:16" ht="31.2" x14ac:dyDescent="0.25">
      <c r="A426" s="50">
        <f>IF(G426&lt;&gt;"",1+MAX($A$2:A425),"")</f>
        <v>295</v>
      </c>
      <c r="B426" s="254"/>
      <c r="C426" s="254"/>
      <c r="D426" s="197" t="s">
        <v>258</v>
      </c>
      <c r="E426" s="99" t="s">
        <v>34</v>
      </c>
      <c r="F426" s="63">
        <v>1</v>
      </c>
      <c r="G426" s="108">
        <v>0</v>
      </c>
      <c r="H426" s="63">
        <f t="shared" si="238"/>
        <v>1</v>
      </c>
      <c r="I426" s="56">
        <v>0</v>
      </c>
      <c r="J426" s="56">
        <v>0</v>
      </c>
      <c r="K426" s="97">
        <f t="shared" si="239"/>
        <v>0</v>
      </c>
      <c r="L426" s="97">
        <v>0</v>
      </c>
      <c r="M426" s="65">
        <f t="shared" si="240"/>
        <v>0</v>
      </c>
      <c r="N426" s="66">
        <f t="shared" si="241"/>
        <v>0</v>
      </c>
      <c r="O426" s="10"/>
      <c r="P426" s="10"/>
    </row>
    <row r="427" spans="1:16" ht="31.2" x14ac:dyDescent="0.25">
      <c r="A427" s="50">
        <f>IF(G427&lt;&gt;"",1+MAX($A$2:A426),"")</f>
        <v>296</v>
      </c>
      <c r="B427" s="254"/>
      <c r="C427" s="254"/>
      <c r="D427" s="197" t="s">
        <v>259</v>
      </c>
      <c r="E427" s="99" t="s">
        <v>34</v>
      </c>
      <c r="F427" s="63">
        <v>1</v>
      </c>
      <c r="G427" s="108">
        <v>0</v>
      </c>
      <c r="H427" s="63">
        <f t="shared" si="238"/>
        <v>1</v>
      </c>
      <c r="I427" s="56">
        <v>0</v>
      </c>
      <c r="J427" s="56">
        <v>0</v>
      </c>
      <c r="K427" s="97">
        <f t="shared" si="239"/>
        <v>0</v>
      </c>
      <c r="L427" s="97">
        <v>0</v>
      </c>
      <c r="M427" s="65">
        <f t="shared" si="240"/>
        <v>0</v>
      </c>
      <c r="N427" s="66">
        <f t="shared" si="241"/>
        <v>0</v>
      </c>
      <c r="O427" s="10"/>
      <c r="P427" s="10"/>
    </row>
    <row r="428" spans="1:16" ht="31.2" x14ac:dyDescent="0.25">
      <c r="A428" s="50">
        <f>IF(G428&lt;&gt;"",1+MAX($A$2:A427),"")</f>
        <v>297</v>
      </c>
      <c r="B428" s="254"/>
      <c r="C428" s="254"/>
      <c r="D428" s="197" t="s">
        <v>260</v>
      </c>
      <c r="E428" s="99" t="s">
        <v>34</v>
      </c>
      <c r="F428" s="63">
        <v>1</v>
      </c>
      <c r="G428" s="108">
        <v>0</v>
      </c>
      <c r="H428" s="63">
        <f t="shared" si="238"/>
        <v>1</v>
      </c>
      <c r="I428" s="56">
        <v>0</v>
      </c>
      <c r="J428" s="56">
        <v>0</v>
      </c>
      <c r="K428" s="97">
        <f t="shared" si="239"/>
        <v>0</v>
      </c>
      <c r="L428" s="97">
        <v>0</v>
      </c>
      <c r="M428" s="65">
        <f t="shared" si="240"/>
        <v>0</v>
      </c>
      <c r="N428" s="66">
        <f t="shared" si="241"/>
        <v>0</v>
      </c>
      <c r="O428" s="10"/>
      <c r="P428" s="10"/>
    </row>
    <row r="429" spans="1:16" ht="31.2" x14ac:dyDescent="0.25">
      <c r="A429" s="50">
        <f>IF(G429&lt;&gt;"",1+MAX($A$2:A428),"")</f>
        <v>298</v>
      </c>
      <c r="B429" s="254"/>
      <c r="C429" s="254"/>
      <c r="D429" s="197" t="s">
        <v>261</v>
      </c>
      <c r="E429" s="99" t="s">
        <v>34</v>
      </c>
      <c r="F429" s="63">
        <v>1</v>
      </c>
      <c r="G429" s="108">
        <v>0</v>
      </c>
      <c r="H429" s="63">
        <f t="shared" si="238"/>
        <v>1</v>
      </c>
      <c r="I429" s="56">
        <v>0</v>
      </c>
      <c r="J429" s="56">
        <v>0</v>
      </c>
      <c r="K429" s="97">
        <f t="shared" si="239"/>
        <v>0</v>
      </c>
      <c r="L429" s="97">
        <v>0</v>
      </c>
      <c r="M429" s="65">
        <f t="shared" si="240"/>
        <v>0</v>
      </c>
      <c r="N429" s="66">
        <f t="shared" si="241"/>
        <v>0</v>
      </c>
      <c r="O429" s="10"/>
      <c r="P429" s="10"/>
    </row>
    <row r="430" spans="1:16" ht="31.2" x14ac:dyDescent="0.25">
      <c r="A430" s="50">
        <f>IF(G430&lt;&gt;"",1+MAX($A$2:A429),"")</f>
        <v>299</v>
      </c>
      <c r="B430" s="254"/>
      <c r="C430" s="254"/>
      <c r="D430" s="197" t="s">
        <v>262</v>
      </c>
      <c r="E430" s="99" t="s">
        <v>34</v>
      </c>
      <c r="F430" s="63">
        <v>1</v>
      </c>
      <c r="G430" s="108">
        <v>0</v>
      </c>
      <c r="H430" s="63">
        <f t="shared" si="238"/>
        <v>1</v>
      </c>
      <c r="I430" s="56">
        <v>0</v>
      </c>
      <c r="J430" s="56">
        <v>0</v>
      </c>
      <c r="K430" s="97">
        <f t="shared" si="239"/>
        <v>0</v>
      </c>
      <c r="L430" s="97">
        <v>0</v>
      </c>
      <c r="M430" s="65">
        <f t="shared" si="240"/>
        <v>0</v>
      </c>
      <c r="N430" s="66">
        <f t="shared" si="241"/>
        <v>0</v>
      </c>
      <c r="O430" s="10"/>
      <c r="P430" s="10"/>
    </row>
    <row r="431" spans="1:16" ht="31.2" x14ac:dyDescent="0.25">
      <c r="A431" s="50">
        <f>IF(G431&lt;&gt;"",1+MAX($A$2:A430),"")</f>
        <v>300</v>
      </c>
      <c r="B431" s="254"/>
      <c r="C431" s="254"/>
      <c r="D431" s="197" t="s">
        <v>263</v>
      </c>
      <c r="E431" s="99" t="s">
        <v>34</v>
      </c>
      <c r="F431" s="63">
        <v>1</v>
      </c>
      <c r="G431" s="108">
        <v>0</v>
      </c>
      <c r="H431" s="63">
        <f t="shared" si="238"/>
        <v>1</v>
      </c>
      <c r="I431" s="56">
        <v>0</v>
      </c>
      <c r="J431" s="56">
        <v>0</v>
      </c>
      <c r="K431" s="97">
        <f t="shared" si="239"/>
        <v>0</v>
      </c>
      <c r="L431" s="97">
        <v>0</v>
      </c>
      <c r="M431" s="65">
        <f t="shared" si="240"/>
        <v>0</v>
      </c>
      <c r="N431" s="66">
        <f t="shared" si="241"/>
        <v>0</v>
      </c>
      <c r="O431" s="10"/>
      <c r="P431" s="10"/>
    </row>
    <row r="432" spans="1:16" ht="31.2" x14ac:dyDescent="0.25">
      <c r="A432" s="50">
        <f>IF(G432&lt;&gt;"",1+MAX($A$2:A431),"")</f>
        <v>301</v>
      </c>
      <c r="B432" s="254"/>
      <c r="C432" s="254"/>
      <c r="D432" s="197" t="s">
        <v>264</v>
      </c>
      <c r="E432" s="99" t="s">
        <v>34</v>
      </c>
      <c r="F432" s="63">
        <v>1</v>
      </c>
      <c r="G432" s="108">
        <v>0</v>
      </c>
      <c r="H432" s="63">
        <f t="shared" si="238"/>
        <v>1</v>
      </c>
      <c r="I432" s="56">
        <v>0</v>
      </c>
      <c r="J432" s="56">
        <v>0</v>
      </c>
      <c r="K432" s="97">
        <f t="shared" si="239"/>
        <v>0</v>
      </c>
      <c r="L432" s="97">
        <v>0</v>
      </c>
      <c r="M432" s="65">
        <f t="shared" si="240"/>
        <v>0</v>
      </c>
      <c r="N432" s="66">
        <f t="shared" si="241"/>
        <v>0</v>
      </c>
      <c r="O432" s="10"/>
      <c r="P432" s="10"/>
    </row>
    <row r="433" spans="1:16" ht="31.2" x14ac:dyDescent="0.25">
      <c r="A433" s="50">
        <f>IF(G433&lt;&gt;"",1+MAX($A$2:A432),"")</f>
        <v>302</v>
      </c>
      <c r="B433" s="254"/>
      <c r="C433" s="254"/>
      <c r="D433" s="197" t="s">
        <v>265</v>
      </c>
      <c r="E433" s="99" t="s">
        <v>34</v>
      </c>
      <c r="F433" s="63">
        <v>1</v>
      </c>
      <c r="G433" s="108">
        <v>0</v>
      </c>
      <c r="H433" s="63">
        <f t="shared" si="238"/>
        <v>1</v>
      </c>
      <c r="I433" s="56">
        <v>0</v>
      </c>
      <c r="J433" s="56">
        <v>0</v>
      </c>
      <c r="K433" s="97">
        <f t="shared" si="239"/>
        <v>0</v>
      </c>
      <c r="L433" s="97">
        <v>0</v>
      </c>
      <c r="M433" s="65">
        <f t="shared" si="240"/>
        <v>0</v>
      </c>
      <c r="N433" s="66">
        <f t="shared" si="241"/>
        <v>0</v>
      </c>
      <c r="O433" s="10"/>
      <c r="P433" s="10"/>
    </row>
    <row r="434" spans="1:16" ht="31.2" x14ac:dyDescent="0.25">
      <c r="A434" s="50">
        <f>IF(G434&lt;&gt;"",1+MAX($A$2:A433),"")</f>
        <v>303</v>
      </c>
      <c r="B434" s="254"/>
      <c r="C434" s="254"/>
      <c r="D434" s="197" t="s">
        <v>266</v>
      </c>
      <c r="E434" s="99" t="s">
        <v>34</v>
      </c>
      <c r="F434" s="63">
        <v>1</v>
      </c>
      <c r="G434" s="108">
        <v>0</v>
      </c>
      <c r="H434" s="63">
        <f t="shared" ref="H434:H439" si="242">(G434*F434)+F434</f>
        <v>1</v>
      </c>
      <c r="I434" s="56">
        <v>0</v>
      </c>
      <c r="J434" s="56">
        <v>0</v>
      </c>
      <c r="K434" s="97">
        <f t="shared" ref="K434:K439" si="243">I434*J434</f>
        <v>0</v>
      </c>
      <c r="L434" s="97">
        <v>0</v>
      </c>
      <c r="M434" s="65">
        <f t="shared" ref="M434:M439" si="244">+L434+K434</f>
        <v>0</v>
      </c>
      <c r="N434" s="66">
        <f t="shared" ref="N434:N439" si="245">H434*M434</f>
        <v>0</v>
      </c>
      <c r="O434" s="10"/>
      <c r="P434" s="10"/>
    </row>
    <row r="435" spans="1:16" ht="31.2" x14ac:dyDescent="0.25">
      <c r="A435" s="50">
        <f>IF(G435&lt;&gt;"",1+MAX($A$2:A434),"")</f>
        <v>304</v>
      </c>
      <c r="B435" s="254"/>
      <c r="C435" s="254"/>
      <c r="D435" s="197" t="s">
        <v>267</v>
      </c>
      <c r="E435" s="99" t="s">
        <v>34</v>
      </c>
      <c r="F435" s="63">
        <v>1</v>
      </c>
      <c r="G435" s="108">
        <v>0</v>
      </c>
      <c r="H435" s="63">
        <f t="shared" si="242"/>
        <v>1</v>
      </c>
      <c r="I435" s="56">
        <v>0</v>
      </c>
      <c r="J435" s="56">
        <v>0</v>
      </c>
      <c r="K435" s="97">
        <f t="shared" si="243"/>
        <v>0</v>
      </c>
      <c r="L435" s="97">
        <v>0</v>
      </c>
      <c r="M435" s="65">
        <f t="shared" si="244"/>
        <v>0</v>
      </c>
      <c r="N435" s="66">
        <f t="shared" si="245"/>
        <v>0</v>
      </c>
      <c r="O435" s="10"/>
      <c r="P435" s="10"/>
    </row>
    <row r="436" spans="1:16" ht="31.2" x14ac:dyDescent="0.25">
      <c r="A436" s="50">
        <f>IF(G436&lt;&gt;"",1+MAX($A$2:A435),"")</f>
        <v>305</v>
      </c>
      <c r="B436" s="254"/>
      <c r="C436" s="254"/>
      <c r="D436" s="197" t="s">
        <v>268</v>
      </c>
      <c r="E436" s="99" t="s">
        <v>34</v>
      </c>
      <c r="F436" s="63">
        <v>3</v>
      </c>
      <c r="G436" s="108">
        <v>0</v>
      </c>
      <c r="H436" s="63">
        <f t="shared" si="242"/>
        <v>3</v>
      </c>
      <c r="I436" s="56">
        <v>0</v>
      </c>
      <c r="J436" s="56">
        <v>0</v>
      </c>
      <c r="K436" s="97">
        <f t="shared" si="243"/>
        <v>0</v>
      </c>
      <c r="L436" s="97">
        <v>0</v>
      </c>
      <c r="M436" s="65">
        <f t="shared" si="244"/>
        <v>0</v>
      </c>
      <c r="N436" s="66">
        <f t="shared" si="245"/>
        <v>0</v>
      </c>
      <c r="O436" s="10"/>
      <c r="P436" s="10"/>
    </row>
    <row r="437" spans="1:16" ht="31.2" x14ac:dyDescent="0.25">
      <c r="A437" s="50">
        <f>IF(G437&lt;&gt;"",1+MAX($A$2:A436),"")</f>
        <v>306</v>
      </c>
      <c r="B437" s="254"/>
      <c r="C437" s="254"/>
      <c r="D437" s="197" t="s">
        <v>269</v>
      </c>
      <c r="E437" s="99" t="s">
        <v>34</v>
      </c>
      <c r="F437" s="63">
        <v>1</v>
      </c>
      <c r="G437" s="108">
        <v>0</v>
      </c>
      <c r="H437" s="63">
        <f t="shared" si="242"/>
        <v>1</v>
      </c>
      <c r="I437" s="56">
        <v>0</v>
      </c>
      <c r="J437" s="56">
        <v>0</v>
      </c>
      <c r="K437" s="97">
        <f t="shared" si="243"/>
        <v>0</v>
      </c>
      <c r="L437" s="97">
        <v>0</v>
      </c>
      <c r="M437" s="65">
        <f t="shared" si="244"/>
        <v>0</v>
      </c>
      <c r="N437" s="66">
        <f t="shared" si="245"/>
        <v>0</v>
      </c>
      <c r="O437" s="10"/>
      <c r="P437" s="10"/>
    </row>
    <row r="438" spans="1:16" ht="31.2" x14ac:dyDescent="0.25">
      <c r="A438" s="50">
        <f>IF(G438&lt;&gt;"",1+MAX($A$2:A437),"")</f>
        <v>307</v>
      </c>
      <c r="B438" s="254"/>
      <c r="C438" s="254"/>
      <c r="D438" s="197" t="s">
        <v>270</v>
      </c>
      <c r="E438" s="99" t="s">
        <v>34</v>
      </c>
      <c r="F438" s="63">
        <v>38</v>
      </c>
      <c r="G438" s="108">
        <v>0</v>
      </c>
      <c r="H438" s="63">
        <f t="shared" si="242"/>
        <v>38</v>
      </c>
      <c r="I438" s="56">
        <v>0</v>
      </c>
      <c r="J438" s="56">
        <v>0</v>
      </c>
      <c r="K438" s="97">
        <f t="shared" si="243"/>
        <v>0</v>
      </c>
      <c r="L438" s="97">
        <v>0</v>
      </c>
      <c r="M438" s="65">
        <f t="shared" si="244"/>
        <v>0</v>
      </c>
      <c r="N438" s="66">
        <f t="shared" si="245"/>
        <v>0</v>
      </c>
      <c r="O438" s="10"/>
      <c r="P438" s="10"/>
    </row>
    <row r="439" spans="1:16" ht="31.2" x14ac:dyDescent="0.25">
      <c r="A439" s="50">
        <f>IF(G439&lt;&gt;"",1+MAX($A$2:A438),"")</f>
        <v>308</v>
      </c>
      <c r="B439" s="254"/>
      <c r="C439" s="254"/>
      <c r="D439" s="197" t="s">
        <v>271</v>
      </c>
      <c r="E439" s="99" t="s">
        <v>34</v>
      </c>
      <c r="F439" s="63">
        <v>2</v>
      </c>
      <c r="G439" s="108">
        <v>0</v>
      </c>
      <c r="H439" s="63">
        <f t="shared" si="242"/>
        <v>2</v>
      </c>
      <c r="I439" s="56">
        <v>0</v>
      </c>
      <c r="J439" s="56">
        <v>0</v>
      </c>
      <c r="K439" s="97">
        <f t="shared" si="243"/>
        <v>0</v>
      </c>
      <c r="L439" s="97">
        <v>0</v>
      </c>
      <c r="M439" s="65">
        <f t="shared" si="244"/>
        <v>0</v>
      </c>
      <c r="N439" s="66">
        <f t="shared" si="245"/>
        <v>0</v>
      </c>
      <c r="O439" s="10"/>
      <c r="P439" s="10"/>
    </row>
    <row r="440" spans="1:16" ht="31.2" x14ac:dyDescent="0.25">
      <c r="A440" s="50">
        <f>IF(G440&lt;&gt;"",1+MAX($A$2:A439),"")</f>
        <v>309</v>
      </c>
      <c r="B440" s="254"/>
      <c r="C440" s="254"/>
      <c r="D440" s="197" t="s">
        <v>272</v>
      </c>
      <c r="E440" s="99" t="s">
        <v>34</v>
      </c>
      <c r="F440" s="63">
        <v>1</v>
      </c>
      <c r="G440" s="108">
        <v>0</v>
      </c>
      <c r="H440" s="63">
        <f t="shared" ref="H440:H461" si="246">(G440*F440)+F440</f>
        <v>1</v>
      </c>
      <c r="I440" s="56">
        <v>0</v>
      </c>
      <c r="J440" s="56">
        <v>0</v>
      </c>
      <c r="K440" s="97">
        <f t="shared" ref="K440:K460" si="247">I440*J440</f>
        <v>0</v>
      </c>
      <c r="L440" s="97">
        <v>0</v>
      </c>
      <c r="M440" s="65">
        <f t="shared" ref="M440:M443" si="248">+L440+K440</f>
        <v>0</v>
      </c>
      <c r="N440" s="66">
        <f t="shared" ref="N440:N443" si="249">H440*M440</f>
        <v>0</v>
      </c>
      <c r="O440" s="10"/>
      <c r="P440" s="10"/>
    </row>
    <row r="441" spans="1:16" ht="31.2" x14ac:dyDescent="0.25">
      <c r="A441" s="50">
        <f>IF(G441&lt;&gt;"",1+MAX($A$2:A440),"")</f>
        <v>310</v>
      </c>
      <c r="B441" s="254"/>
      <c r="C441" s="254"/>
      <c r="D441" s="197" t="s">
        <v>273</v>
      </c>
      <c r="E441" s="99" t="s">
        <v>34</v>
      </c>
      <c r="F441" s="63">
        <v>1</v>
      </c>
      <c r="G441" s="108">
        <v>0</v>
      </c>
      <c r="H441" s="63">
        <f t="shared" si="246"/>
        <v>1</v>
      </c>
      <c r="I441" s="56">
        <v>0</v>
      </c>
      <c r="J441" s="56">
        <v>0</v>
      </c>
      <c r="K441" s="97">
        <f t="shared" si="247"/>
        <v>0</v>
      </c>
      <c r="L441" s="97">
        <v>0</v>
      </c>
      <c r="M441" s="65">
        <f t="shared" si="248"/>
        <v>0</v>
      </c>
      <c r="N441" s="66">
        <f t="shared" si="249"/>
        <v>0</v>
      </c>
      <c r="O441" s="10"/>
      <c r="P441" s="10"/>
    </row>
    <row r="442" spans="1:16" ht="31.2" x14ac:dyDescent="0.25">
      <c r="A442" s="50">
        <f>IF(G442&lt;&gt;"",1+MAX($A$2:A441),"")</f>
        <v>311</v>
      </c>
      <c r="B442" s="254"/>
      <c r="C442" s="254"/>
      <c r="D442" s="197" t="s">
        <v>274</v>
      </c>
      <c r="E442" s="99" t="s">
        <v>34</v>
      </c>
      <c r="F442" s="63">
        <v>26</v>
      </c>
      <c r="G442" s="108">
        <v>0</v>
      </c>
      <c r="H442" s="63">
        <f t="shared" si="246"/>
        <v>26</v>
      </c>
      <c r="I442" s="56">
        <v>0</v>
      </c>
      <c r="J442" s="56">
        <v>0</v>
      </c>
      <c r="K442" s="97">
        <f t="shared" si="247"/>
        <v>0</v>
      </c>
      <c r="L442" s="97">
        <v>0</v>
      </c>
      <c r="M442" s="65">
        <f t="shared" si="248"/>
        <v>0</v>
      </c>
      <c r="N442" s="66">
        <f t="shared" si="249"/>
        <v>0</v>
      </c>
      <c r="O442" s="10"/>
      <c r="P442" s="10"/>
    </row>
    <row r="443" spans="1:16" ht="31.2" x14ac:dyDescent="0.25">
      <c r="A443" s="50">
        <f>IF(G443&lt;&gt;"",1+MAX($A$2:A442),"")</f>
        <v>312</v>
      </c>
      <c r="B443" s="254"/>
      <c r="C443" s="254"/>
      <c r="D443" s="197" t="s">
        <v>275</v>
      </c>
      <c r="E443" s="99" t="s">
        <v>34</v>
      </c>
      <c r="F443" s="63">
        <v>1</v>
      </c>
      <c r="G443" s="108">
        <v>0</v>
      </c>
      <c r="H443" s="63">
        <f t="shared" si="246"/>
        <v>1</v>
      </c>
      <c r="I443" s="56">
        <v>0</v>
      </c>
      <c r="J443" s="56">
        <v>0</v>
      </c>
      <c r="K443" s="97">
        <f t="shared" si="247"/>
        <v>0</v>
      </c>
      <c r="L443" s="97">
        <v>0</v>
      </c>
      <c r="M443" s="65">
        <f t="shared" si="248"/>
        <v>0</v>
      </c>
      <c r="N443" s="66">
        <f t="shared" si="249"/>
        <v>0</v>
      </c>
      <c r="O443" s="10"/>
      <c r="P443" s="10"/>
    </row>
    <row r="444" spans="1:16" ht="18" customHeight="1" x14ac:dyDescent="0.25">
      <c r="A444" s="50" t="str">
        <f>IF(G444&lt;&gt;"",1+MAX($A$2:A443),"")</f>
        <v/>
      </c>
      <c r="B444" s="254"/>
      <c r="C444" s="254"/>
      <c r="D444" s="193" t="s">
        <v>104</v>
      </c>
      <c r="E444" s="101"/>
      <c r="F444" s="63"/>
      <c r="G444" s="108"/>
      <c r="H444" s="63"/>
      <c r="I444" s="64"/>
      <c r="J444" s="64"/>
      <c r="K444" s="97"/>
      <c r="L444" s="97"/>
      <c r="M444" s="65"/>
      <c r="N444" s="66"/>
      <c r="O444" s="10"/>
      <c r="P444" s="10"/>
    </row>
    <row r="445" spans="1:16" ht="15.6" x14ac:dyDescent="0.25">
      <c r="A445" s="50">
        <f>IF(G445&lt;&gt;"",1+MAX($A$2:A444),"")</f>
        <v>313</v>
      </c>
      <c r="B445" s="254"/>
      <c r="C445" s="254"/>
      <c r="D445" s="52" t="s">
        <v>254</v>
      </c>
      <c r="E445" s="99" t="s">
        <v>34</v>
      </c>
      <c r="F445" s="63">
        <v>2</v>
      </c>
      <c r="G445" s="108">
        <v>0</v>
      </c>
      <c r="H445" s="63">
        <f t="shared" si="246"/>
        <v>2</v>
      </c>
      <c r="I445" s="56">
        <v>0</v>
      </c>
      <c r="J445" s="56">
        <v>0</v>
      </c>
      <c r="K445" s="97">
        <f>I445*J445</f>
        <v>0</v>
      </c>
      <c r="L445" s="97">
        <v>0</v>
      </c>
      <c r="M445" s="65">
        <f t="shared" ref="M445" si="250">+L445+K445</f>
        <v>0</v>
      </c>
      <c r="N445" s="66">
        <f>H445*M445</f>
        <v>0</v>
      </c>
      <c r="O445" s="10"/>
      <c r="P445" s="10"/>
    </row>
    <row r="446" spans="1:16" ht="18" customHeight="1" x14ac:dyDescent="0.25">
      <c r="A446" s="50" t="str">
        <f>IF(G446&lt;&gt;"",1+MAX($A$2:A445),"")</f>
        <v/>
      </c>
      <c r="B446" s="254"/>
      <c r="C446" s="254"/>
      <c r="D446" s="193" t="s">
        <v>103</v>
      </c>
      <c r="E446" s="101"/>
      <c r="F446" s="92"/>
      <c r="G446" s="108"/>
      <c r="H446" s="63"/>
      <c r="I446" s="64"/>
      <c r="J446" s="64"/>
      <c r="K446" s="97"/>
      <c r="L446" s="97"/>
      <c r="M446" s="65"/>
      <c r="N446" s="66"/>
      <c r="O446" s="10"/>
      <c r="P446" s="10"/>
    </row>
    <row r="447" spans="1:16" ht="15.6" x14ac:dyDescent="0.25">
      <c r="A447" s="50">
        <f>IF(G447&lt;&gt;"",1+MAX($A$2:A446),"")</f>
        <v>314</v>
      </c>
      <c r="B447" s="254"/>
      <c r="C447" s="254"/>
      <c r="D447" s="197" t="s">
        <v>143</v>
      </c>
      <c r="E447" s="53" t="s">
        <v>34</v>
      </c>
      <c r="F447" s="53">
        <v>1</v>
      </c>
      <c r="G447" s="108">
        <v>0</v>
      </c>
      <c r="H447" s="63">
        <f t="shared" ref="H447:H450" si="251">(G447*F447)+F447</f>
        <v>1</v>
      </c>
      <c r="I447" s="56">
        <v>0</v>
      </c>
      <c r="J447" s="56">
        <v>0</v>
      </c>
      <c r="K447" s="97">
        <f>I447*J447</f>
        <v>0</v>
      </c>
      <c r="L447" s="97">
        <v>0</v>
      </c>
      <c r="M447" s="65">
        <f t="shared" ref="M447:M449" si="252">+L447+K447</f>
        <v>0</v>
      </c>
      <c r="N447" s="66">
        <f t="shared" ref="N447:N454" si="253">H447*M447</f>
        <v>0</v>
      </c>
      <c r="O447" s="10"/>
      <c r="P447" s="10"/>
    </row>
    <row r="448" spans="1:16" ht="18" customHeight="1" x14ac:dyDescent="0.25">
      <c r="A448" s="50">
        <f>IF(G448&lt;&gt;"",1+MAX($A$2:A447),"")</f>
        <v>315</v>
      </c>
      <c r="B448" s="254"/>
      <c r="C448" s="254"/>
      <c r="D448" s="197" t="s">
        <v>144</v>
      </c>
      <c r="E448" s="53" t="s">
        <v>34</v>
      </c>
      <c r="F448" s="53">
        <v>1</v>
      </c>
      <c r="G448" s="108">
        <v>0</v>
      </c>
      <c r="H448" s="63">
        <f t="shared" si="251"/>
        <v>1</v>
      </c>
      <c r="I448" s="56">
        <v>0</v>
      </c>
      <c r="J448" s="56">
        <v>0</v>
      </c>
      <c r="K448" s="97">
        <f t="shared" ref="K448:K450" si="254">I448*J448</f>
        <v>0</v>
      </c>
      <c r="L448" s="97">
        <v>0</v>
      </c>
      <c r="M448" s="65">
        <f t="shared" si="252"/>
        <v>0</v>
      </c>
      <c r="N448" s="66">
        <f t="shared" si="253"/>
        <v>0</v>
      </c>
      <c r="O448" s="10"/>
      <c r="P448" s="10"/>
    </row>
    <row r="449" spans="1:16" ht="15.6" x14ac:dyDescent="0.25">
      <c r="A449" s="50">
        <f>IF(G449&lt;&gt;"",1+MAX($A$2:A448),"")</f>
        <v>316</v>
      </c>
      <c r="B449" s="254"/>
      <c r="C449" s="254"/>
      <c r="D449" s="197" t="s">
        <v>145</v>
      </c>
      <c r="E449" s="53" t="s">
        <v>34</v>
      </c>
      <c r="F449" s="53">
        <v>3</v>
      </c>
      <c r="G449" s="108">
        <v>0</v>
      </c>
      <c r="H449" s="63">
        <f t="shared" si="251"/>
        <v>3</v>
      </c>
      <c r="I449" s="56">
        <v>0</v>
      </c>
      <c r="J449" s="56">
        <v>0</v>
      </c>
      <c r="K449" s="97">
        <f t="shared" si="254"/>
        <v>0</v>
      </c>
      <c r="L449" s="97">
        <v>0</v>
      </c>
      <c r="M449" s="65">
        <f t="shared" si="252"/>
        <v>0</v>
      </c>
      <c r="N449" s="66">
        <f t="shared" si="253"/>
        <v>0</v>
      </c>
      <c r="O449" s="10"/>
      <c r="P449" s="10"/>
    </row>
    <row r="450" spans="1:16" ht="18" customHeight="1" x14ac:dyDescent="0.25">
      <c r="A450" s="50">
        <f>IF(G450&lt;&gt;"",1+MAX($A$2:A449),"")</f>
        <v>317</v>
      </c>
      <c r="B450" s="254"/>
      <c r="C450" s="254"/>
      <c r="D450" s="197" t="s">
        <v>128</v>
      </c>
      <c r="E450" s="53" t="s">
        <v>34</v>
      </c>
      <c r="F450" s="53">
        <v>6</v>
      </c>
      <c r="G450" s="108">
        <v>0</v>
      </c>
      <c r="H450" s="63">
        <f t="shared" si="251"/>
        <v>6</v>
      </c>
      <c r="I450" s="56">
        <v>0</v>
      </c>
      <c r="J450" s="56">
        <v>0</v>
      </c>
      <c r="K450" s="97">
        <f t="shared" si="254"/>
        <v>0</v>
      </c>
      <c r="L450" s="97">
        <v>0</v>
      </c>
      <c r="M450" s="65">
        <f>+L450+K450</f>
        <v>0</v>
      </c>
      <c r="N450" s="66">
        <f t="shared" si="253"/>
        <v>0</v>
      </c>
      <c r="O450" s="10"/>
      <c r="P450" s="10"/>
    </row>
    <row r="451" spans="1:16" ht="15.6" x14ac:dyDescent="0.25">
      <c r="A451" s="50">
        <f>IF(G451&lt;&gt;"",1+MAX($A$2:A450),"")</f>
        <v>318</v>
      </c>
      <c r="B451" s="254"/>
      <c r="C451" s="254"/>
      <c r="D451" s="197" t="s">
        <v>146</v>
      </c>
      <c r="E451" s="53" t="s">
        <v>34</v>
      </c>
      <c r="F451" s="53">
        <v>2</v>
      </c>
      <c r="G451" s="108">
        <v>0</v>
      </c>
      <c r="H451" s="63">
        <f t="shared" si="246"/>
        <v>2</v>
      </c>
      <c r="I451" s="56">
        <v>0</v>
      </c>
      <c r="J451" s="56">
        <v>0</v>
      </c>
      <c r="K451" s="97">
        <f>I451*J451</f>
        <v>0</v>
      </c>
      <c r="L451" s="97">
        <v>0</v>
      </c>
      <c r="M451" s="65">
        <f t="shared" ref="M451:M453" si="255">+L451+K451</f>
        <v>0</v>
      </c>
      <c r="N451" s="66">
        <f t="shared" si="253"/>
        <v>0</v>
      </c>
      <c r="O451" s="10"/>
      <c r="P451" s="10"/>
    </row>
    <row r="452" spans="1:16" ht="18" customHeight="1" x14ac:dyDescent="0.25">
      <c r="A452" s="50">
        <f>IF(G452&lt;&gt;"",1+MAX($A$2:A451),"")</f>
        <v>319</v>
      </c>
      <c r="B452" s="254"/>
      <c r="C452" s="254"/>
      <c r="D452" s="197" t="s">
        <v>147</v>
      </c>
      <c r="E452" s="53" t="s">
        <v>34</v>
      </c>
      <c r="F452" s="53">
        <v>6</v>
      </c>
      <c r="G452" s="108">
        <v>0</v>
      </c>
      <c r="H452" s="63">
        <f t="shared" si="246"/>
        <v>6</v>
      </c>
      <c r="I452" s="56">
        <v>0</v>
      </c>
      <c r="J452" s="56">
        <v>0</v>
      </c>
      <c r="K452" s="97">
        <f t="shared" si="247"/>
        <v>0</v>
      </c>
      <c r="L452" s="97">
        <v>0</v>
      </c>
      <c r="M452" s="65">
        <f t="shared" si="255"/>
        <v>0</v>
      </c>
      <c r="N452" s="66">
        <f t="shared" si="253"/>
        <v>0</v>
      </c>
      <c r="O452" s="10"/>
      <c r="P452" s="10"/>
    </row>
    <row r="453" spans="1:16" ht="15.6" x14ac:dyDescent="0.25">
      <c r="A453" s="50">
        <f>IF(G453&lt;&gt;"",1+MAX($A$2:A452),"")</f>
        <v>320</v>
      </c>
      <c r="B453" s="254"/>
      <c r="C453" s="254"/>
      <c r="D453" s="197" t="s">
        <v>148</v>
      </c>
      <c r="E453" s="53" t="s">
        <v>34</v>
      </c>
      <c r="F453" s="53">
        <v>1</v>
      </c>
      <c r="G453" s="108">
        <v>0</v>
      </c>
      <c r="H453" s="63">
        <f t="shared" si="246"/>
        <v>1</v>
      </c>
      <c r="I453" s="56">
        <v>0</v>
      </c>
      <c r="J453" s="56">
        <v>0</v>
      </c>
      <c r="K453" s="97">
        <f t="shared" si="247"/>
        <v>0</v>
      </c>
      <c r="L453" s="97">
        <v>0</v>
      </c>
      <c r="M453" s="65">
        <f t="shared" si="255"/>
        <v>0</v>
      </c>
      <c r="N453" s="66">
        <f t="shared" si="253"/>
        <v>0</v>
      </c>
      <c r="O453" s="10"/>
      <c r="P453" s="10"/>
    </row>
    <row r="454" spans="1:16" ht="18" customHeight="1" x14ac:dyDescent="0.25">
      <c r="A454" s="50">
        <f>IF(G454&lt;&gt;"",1+MAX($A$2:A453),"")</f>
        <v>321</v>
      </c>
      <c r="B454" s="254"/>
      <c r="C454" s="254"/>
      <c r="D454" s="197" t="s">
        <v>149</v>
      </c>
      <c r="E454" s="53" t="s">
        <v>34</v>
      </c>
      <c r="F454" s="53">
        <v>1</v>
      </c>
      <c r="G454" s="108">
        <v>0</v>
      </c>
      <c r="H454" s="63">
        <f t="shared" si="246"/>
        <v>1</v>
      </c>
      <c r="I454" s="56">
        <v>0</v>
      </c>
      <c r="J454" s="56">
        <v>0</v>
      </c>
      <c r="K454" s="97">
        <f t="shared" si="247"/>
        <v>0</v>
      </c>
      <c r="L454" s="97">
        <v>0</v>
      </c>
      <c r="M454" s="65">
        <f>+L454+K454</f>
        <v>0</v>
      </c>
      <c r="N454" s="66">
        <f t="shared" si="253"/>
        <v>0</v>
      </c>
      <c r="O454" s="10"/>
      <c r="P454" s="10"/>
    </row>
    <row r="455" spans="1:16" ht="18" customHeight="1" x14ac:dyDescent="0.25">
      <c r="A455" s="50" t="str">
        <f>IF(G455&lt;&gt;"",1+MAX($A$2:A454),"")</f>
        <v/>
      </c>
      <c r="B455" s="254"/>
      <c r="C455" s="254"/>
      <c r="D455" s="193" t="s">
        <v>102</v>
      </c>
      <c r="E455" s="101"/>
      <c r="F455" s="63"/>
      <c r="G455" s="108"/>
      <c r="H455" s="63"/>
      <c r="I455" s="64"/>
      <c r="J455" s="64"/>
      <c r="K455" s="97"/>
      <c r="L455" s="97"/>
      <c r="M455" s="65"/>
      <c r="N455" s="66"/>
      <c r="O455" s="10"/>
      <c r="P455" s="10"/>
    </row>
    <row r="456" spans="1:16" ht="15.6" x14ac:dyDescent="0.25">
      <c r="A456" s="50">
        <f>IF(G456&lt;&gt;"",1+MAX($A$2:A455),"")</f>
        <v>322</v>
      </c>
      <c r="B456" s="254"/>
      <c r="C456" s="254"/>
      <c r="D456" s="197" t="s">
        <v>150</v>
      </c>
      <c r="E456" s="53" t="s">
        <v>34</v>
      </c>
      <c r="F456" s="53">
        <v>1</v>
      </c>
      <c r="G456" s="108">
        <v>0</v>
      </c>
      <c r="H456" s="63">
        <f t="shared" si="246"/>
        <v>1</v>
      </c>
      <c r="I456" s="56">
        <v>0</v>
      </c>
      <c r="J456" s="56">
        <v>0</v>
      </c>
      <c r="K456" s="97">
        <f t="shared" si="247"/>
        <v>0</v>
      </c>
      <c r="L456" s="97">
        <v>0</v>
      </c>
      <c r="M456" s="65">
        <f>+L456+K456</f>
        <v>0</v>
      </c>
      <c r="N456" s="66">
        <f t="shared" ref="N456:N461" si="256">H456*M456</f>
        <v>0</v>
      </c>
      <c r="O456" s="10"/>
      <c r="P456" s="10"/>
    </row>
    <row r="457" spans="1:16" ht="18" customHeight="1" x14ac:dyDescent="0.25">
      <c r="A457" s="50">
        <f>IF(G457&lt;&gt;"",1+MAX($A$2:A456),"")</f>
        <v>323</v>
      </c>
      <c r="B457" s="254"/>
      <c r="C457" s="254"/>
      <c r="D457" s="197" t="s">
        <v>151</v>
      </c>
      <c r="E457" s="53" t="s">
        <v>34</v>
      </c>
      <c r="F457" s="53">
        <v>1</v>
      </c>
      <c r="G457" s="108">
        <v>0</v>
      </c>
      <c r="H457" s="63">
        <f t="shared" ref="H457:H459" si="257">(G457*F457)+F457</f>
        <v>1</v>
      </c>
      <c r="I457" s="56">
        <v>0</v>
      </c>
      <c r="J457" s="56">
        <v>0</v>
      </c>
      <c r="K457" s="97">
        <f>I457*J457</f>
        <v>0</v>
      </c>
      <c r="L457" s="97">
        <v>0</v>
      </c>
      <c r="M457" s="65">
        <f>+L457+K457</f>
        <v>0</v>
      </c>
      <c r="N457" s="66">
        <f t="shared" si="256"/>
        <v>0</v>
      </c>
      <c r="O457" s="10"/>
      <c r="P457" s="10"/>
    </row>
    <row r="458" spans="1:16" ht="18" customHeight="1" x14ac:dyDescent="0.25">
      <c r="A458" s="50">
        <f>IF(G458&lt;&gt;"",1+MAX($A$2:A457),"")</f>
        <v>324</v>
      </c>
      <c r="B458" s="254"/>
      <c r="C458" s="254"/>
      <c r="D458" s="197" t="s">
        <v>152</v>
      </c>
      <c r="E458" s="53" t="s">
        <v>34</v>
      </c>
      <c r="F458" s="53">
        <v>3</v>
      </c>
      <c r="G458" s="108">
        <v>0</v>
      </c>
      <c r="H458" s="63">
        <f>(G458*F458)+F458</f>
        <v>3</v>
      </c>
      <c r="I458" s="56">
        <v>0</v>
      </c>
      <c r="J458" s="56">
        <v>0</v>
      </c>
      <c r="K458" s="97">
        <f>I458*J458</f>
        <v>0</v>
      </c>
      <c r="L458" s="97">
        <v>0</v>
      </c>
      <c r="M458" s="65">
        <f>+L458+K458</f>
        <v>0</v>
      </c>
      <c r="N458" s="66">
        <f t="shared" si="256"/>
        <v>0</v>
      </c>
      <c r="O458" s="10"/>
      <c r="P458" s="10"/>
    </row>
    <row r="459" spans="1:16" ht="15.6" x14ac:dyDescent="0.25">
      <c r="A459" s="50">
        <f>IF(G459&lt;&gt;"",1+MAX($A$2:A458),"")</f>
        <v>325</v>
      </c>
      <c r="B459" s="254"/>
      <c r="C459" s="254"/>
      <c r="D459" s="197" t="s">
        <v>153</v>
      </c>
      <c r="E459" s="53" t="s">
        <v>41</v>
      </c>
      <c r="F459" s="53">
        <v>75</v>
      </c>
      <c r="G459" s="108">
        <v>0.1</v>
      </c>
      <c r="H459" s="63">
        <f t="shared" si="257"/>
        <v>82.5</v>
      </c>
      <c r="I459" s="56">
        <v>0</v>
      </c>
      <c r="J459" s="56">
        <v>0</v>
      </c>
      <c r="K459" s="97">
        <f t="shared" ref="K459" si="258">I459*J459</f>
        <v>0</v>
      </c>
      <c r="L459" s="97">
        <v>0</v>
      </c>
      <c r="M459" s="65">
        <f t="shared" ref="M459" si="259">+L459+K459</f>
        <v>0</v>
      </c>
      <c r="N459" s="66">
        <f t="shared" si="256"/>
        <v>0</v>
      </c>
      <c r="O459" s="10"/>
      <c r="P459" s="10"/>
    </row>
    <row r="460" spans="1:16" ht="15.6" x14ac:dyDescent="0.25">
      <c r="A460" s="50">
        <f>IF(G460&lt;&gt;"",1+MAX($A$2:A459),"")</f>
        <v>326</v>
      </c>
      <c r="B460" s="254"/>
      <c r="C460" s="254"/>
      <c r="D460" s="197" t="s">
        <v>154</v>
      </c>
      <c r="E460" s="53" t="s">
        <v>41</v>
      </c>
      <c r="F460" s="53">
        <v>75</v>
      </c>
      <c r="G460" s="108">
        <v>0.1</v>
      </c>
      <c r="H460" s="63">
        <f t="shared" si="246"/>
        <v>82.5</v>
      </c>
      <c r="I460" s="56">
        <v>0</v>
      </c>
      <c r="J460" s="56">
        <v>0</v>
      </c>
      <c r="K460" s="97">
        <f t="shared" si="247"/>
        <v>0</v>
      </c>
      <c r="L460" s="97">
        <v>0</v>
      </c>
      <c r="M460" s="65">
        <f t="shared" ref="M460:M461" si="260">+L460+K460</f>
        <v>0</v>
      </c>
      <c r="N460" s="66">
        <f t="shared" si="256"/>
        <v>0</v>
      </c>
      <c r="O460" s="10"/>
      <c r="P460" s="10"/>
    </row>
    <row r="461" spans="1:16" ht="18" customHeight="1" x14ac:dyDescent="0.25">
      <c r="A461" s="50">
        <f>IF(G461&lt;&gt;"",1+MAX($A$2:A460),"")</f>
        <v>327</v>
      </c>
      <c r="B461" s="254"/>
      <c r="C461" s="254"/>
      <c r="D461" s="197" t="s">
        <v>155</v>
      </c>
      <c r="E461" s="53" t="s">
        <v>41</v>
      </c>
      <c r="F461" s="53">
        <v>45</v>
      </c>
      <c r="G461" s="110">
        <v>0.1</v>
      </c>
      <c r="H461" s="104">
        <f t="shared" si="246"/>
        <v>49.5</v>
      </c>
      <c r="I461" s="56">
        <v>0</v>
      </c>
      <c r="J461" s="56">
        <v>0</v>
      </c>
      <c r="K461" s="111">
        <f>I461*J461</f>
        <v>0</v>
      </c>
      <c r="L461" s="111">
        <v>0</v>
      </c>
      <c r="M461" s="112">
        <f t="shared" si="260"/>
        <v>0</v>
      </c>
      <c r="N461" s="113">
        <f t="shared" si="256"/>
        <v>0</v>
      </c>
      <c r="O461" s="10"/>
      <c r="P461" s="10"/>
    </row>
    <row r="462" spans="1:16" s="1" customFormat="1" ht="18" customHeight="1" x14ac:dyDescent="0.25">
      <c r="A462" s="50" t="str">
        <f>IF(G462&lt;&gt;"",1+MAX($A$2:A461),"")</f>
        <v/>
      </c>
      <c r="B462" s="254"/>
      <c r="C462" s="254"/>
      <c r="D462" s="82" t="s">
        <v>47</v>
      </c>
      <c r="E462" s="158"/>
      <c r="F462" s="92"/>
      <c r="G462" s="114"/>
      <c r="H462" s="63"/>
      <c r="I462" s="83"/>
      <c r="J462" s="83"/>
      <c r="K462" s="106"/>
      <c r="L462" s="106"/>
      <c r="M462" s="65"/>
      <c r="N462" s="66"/>
      <c r="O462" s="203"/>
      <c r="P462" s="203"/>
    </row>
    <row r="463" spans="1:16" ht="18" customHeight="1" x14ac:dyDescent="0.25">
      <c r="A463" s="50" t="str">
        <f>IF(G463&lt;&gt;"",1+MAX($A$2:A462),"")</f>
        <v/>
      </c>
      <c r="B463" s="254"/>
      <c r="C463" s="254"/>
      <c r="D463" s="193" t="s">
        <v>101</v>
      </c>
      <c r="E463" s="101"/>
      <c r="F463" s="63"/>
      <c r="G463" s="108"/>
      <c r="H463" s="63"/>
      <c r="I463" s="64"/>
      <c r="J463" s="64"/>
      <c r="K463" s="97"/>
      <c r="L463" s="97"/>
      <c r="M463" s="65"/>
      <c r="N463" s="66"/>
      <c r="O463" s="10"/>
      <c r="P463" s="10"/>
    </row>
    <row r="464" spans="1:16" ht="15.6" x14ac:dyDescent="0.25">
      <c r="A464" s="50">
        <f>IF(G464&lt;&gt;"",1+MAX($A$2:A463),"")</f>
        <v>328</v>
      </c>
      <c r="B464" s="254"/>
      <c r="C464" s="254"/>
      <c r="D464" s="197" t="s">
        <v>277</v>
      </c>
      <c r="E464" s="53" t="s">
        <v>34</v>
      </c>
      <c r="F464" s="53">
        <v>76</v>
      </c>
      <c r="G464" s="108">
        <v>0</v>
      </c>
      <c r="H464" s="63">
        <f t="shared" ref="H464:H471" si="261">(G464*F464)+F464</f>
        <v>76</v>
      </c>
      <c r="I464" s="56">
        <v>0</v>
      </c>
      <c r="J464" s="56">
        <v>0</v>
      </c>
      <c r="K464" s="97">
        <f t="shared" ref="K464:K471" si="262">I464*J464</f>
        <v>0</v>
      </c>
      <c r="L464" s="97">
        <v>0</v>
      </c>
      <c r="M464" s="65">
        <f t="shared" ref="M464:M471" si="263">+L464+K464</f>
        <v>0</v>
      </c>
      <c r="N464" s="66">
        <f t="shared" ref="N464:N471" si="264">H464*M464</f>
        <v>0</v>
      </c>
      <c r="O464" s="10"/>
      <c r="P464" s="10"/>
    </row>
    <row r="465" spans="1:16" ht="15.6" x14ac:dyDescent="0.25">
      <c r="A465" s="50">
        <f>IF(G465&lt;&gt;"",1+MAX($A$2:A464),"")</f>
        <v>329</v>
      </c>
      <c r="B465" s="254"/>
      <c r="C465" s="254"/>
      <c r="D465" s="197" t="s">
        <v>278</v>
      </c>
      <c r="E465" s="53" t="s">
        <v>34</v>
      </c>
      <c r="F465" s="53">
        <v>70</v>
      </c>
      <c r="G465" s="108">
        <v>0</v>
      </c>
      <c r="H465" s="63">
        <f t="shared" si="261"/>
        <v>70</v>
      </c>
      <c r="I465" s="56">
        <v>0</v>
      </c>
      <c r="J465" s="56">
        <v>0</v>
      </c>
      <c r="K465" s="97">
        <f t="shared" si="262"/>
        <v>0</v>
      </c>
      <c r="L465" s="97">
        <v>0</v>
      </c>
      <c r="M465" s="65">
        <f t="shared" si="263"/>
        <v>0</v>
      </c>
      <c r="N465" s="66">
        <f t="shared" si="264"/>
        <v>0</v>
      </c>
      <c r="O465" s="10"/>
      <c r="P465" s="10"/>
    </row>
    <row r="466" spans="1:16" ht="15.6" x14ac:dyDescent="0.25">
      <c r="A466" s="50">
        <f>IF(G466&lt;&gt;"",1+MAX($A$2:A465),"")</f>
        <v>330</v>
      </c>
      <c r="B466" s="254"/>
      <c r="C466" s="254"/>
      <c r="D466" s="197" t="s">
        <v>279</v>
      </c>
      <c r="E466" s="53" t="s">
        <v>34</v>
      </c>
      <c r="F466" s="53">
        <v>70</v>
      </c>
      <c r="G466" s="108">
        <v>0</v>
      </c>
      <c r="H466" s="63">
        <f t="shared" ref="H466:H468" si="265">(G466*F466)+F466</f>
        <v>70</v>
      </c>
      <c r="I466" s="56">
        <v>0</v>
      </c>
      <c r="J466" s="56">
        <v>0</v>
      </c>
      <c r="K466" s="97">
        <f t="shared" ref="K466:K468" si="266">I466*J466</f>
        <v>0</v>
      </c>
      <c r="L466" s="97">
        <v>0</v>
      </c>
      <c r="M466" s="65">
        <f t="shared" ref="M466:M468" si="267">+L466+K466</f>
        <v>0</v>
      </c>
      <c r="N466" s="66">
        <f t="shared" ref="N466:N468" si="268">H466*M466</f>
        <v>0</v>
      </c>
      <c r="O466" s="10"/>
      <c r="P466" s="10"/>
    </row>
    <row r="467" spans="1:16" ht="15.6" x14ac:dyDescent="0.25">
      <c r="A467" s="50">
        <f>IF(G467&lt;&gt;"",1+MAX($A$2:A466),"")</f>
        <v>331</v>
      </c>
      <c r="B467" s="254"/>
      <c r="C467" s="254"/>
      <c r="D467" s="197" t="s">
        <v>506</v>
      </c>
      <c r="E467" s="53" t="s">
        <v>34</v>
      </c>
      <c r="F467" s="53">
        <v>496</v>
      </c>
      <c r="G467" s="108">
        <v>0</v>
      </c>
      <c r="H467" s="63">
        <f t="shared" si="265"/>
        <v>496</v>
      </c>
      <c r="I467" s="56">
        <v>0</v>
      </c>
      <c r="J467" s="56">
        <v>0</v>
      </c>
      <c r="K467" s="97">
        <f t="shared" si="266"/>
        <v>0</v>
      </c>
      <c r="L467" s="97">
        <v>0</v>
      </c>
      <c r="M467" s="65">
        <f t="shared" si="267"/>
        <v>0</v>
      </c>
      <c r="N467" s="66">
        <f t="shared" si="268"/>
        <v>0</v>
      </c>
      <c r="O467" s="10"/>
      <c r="P467" s="10"/>
    </row>
    <row r="468" spans="1:16" ht="15.6" x14ac:dyDescent="0.25">
      <c r="A468" s="50">
        <f>IF(G468&lt;&gt;"",1+MAX($A$2:A467),"")</f>
        <v>332</v>
      </c>
      <c r="B468" s="254"/>
      <c r="C468" s="254"/>
      <c r="D468" s="197" t="s">
        <v>507</v>
      </c>
      <c r="E468" s="53" t="s">
        <v>34</v>
      </c>
      <c r="F468" s="53">
        <v>382</v>
      </c>
      <c r="G468" s="108">
        <v>0</v>
      </c>
      <c r="H468" s="63">
        <f t="shared" si="265"/>
        <v>382</v>
      </c>
      <c r="I468" s="56">
        <v>0</v>
      </c>
      <c r="J468" s="56">
        <v>0</v>
      </c>
      <c r="K468" s="97">
        <f t="shared" si="266"/>
        <v>0</v>
      </c>
      <c r="L468" s="97">
        <v>0</v>
      </c>
      <c r="M468" s="65">
        <f t="shared" si="267"/>
        <v>0</v>
      </c>
      <c r="N468" s="66">
        <f t="shared" si="268"/>
        <v>0</v>
      </c>
      <c r="O468" s="10"/>
      <c r="P468" s="10"/>
    </row>
    <row r="469" spans="1:16" ht="15.6" x14ac:dyDescent="0.25">
      <c r="A469" s="50">
        <f>IF(G469&lt;&gt;"",1+MAX($A$2:A468),"")</f>
        <v>333</v>
      </c>
      <c r="B469" s="254"/>
      <c r="C469" s="254"/>
      <c r="D469" s="197" t="s">
        <v>508</v>
      </c>
      <c r="E469" s="53" t="s">
        <v>34</v>
      </c>
      <c r="F469" s="53">
        <v>82</v>
      </c>
      <c r="G469" s="108">
        <v>0</v>
      </c>
      <c r="H469" s="63">
        <f t="shared" si="261"/>
        <v>82</v>
      </c>
      <c r="I469" s="56">
        <v>0</v>
      </c>
      <c r="J469" s="56">
        <v>0</v>
      </c>
      <c r="K469" s="97">
        <f t="shared" si="262"/>
        <v>0</v>
      </c>
      <c r="L469" s="97">
        <v>0</v>
      </c>
      <c r="M469" s="65">
        <f t="shared" si="263"/>
        <v>0</v>
      </c>
      <c r="N469" s="66">
        <f t="shared" si="264"/>
        <v>0</v>
      </c>
      <c r="O469" s="10"/>
      <c r="P469" s="10"/>
    </row>
    <row r="470" spans="1:16" ht="15.6" x14ac:dyDescent="0.25">
      <c r="A470" s="50">
        <f>IF(G470&lt;&gt;"",1+MAX($A$2:A469),"")</f>
        <v>334</v>
      </c>
      <c r="B470" s="254"/>
      <c r="C470" s="254"/>
      <c r="D470" s="197" t="s">
        <v>509</v>
      </c>
      <c r="E470" s="53" t="s">
        <v>34</v>
      </c>
      <c r="F470" s="53">
        <v>76</v>
      </c>
      <c r="G470" s="108">
        <v>0</v>
      </c>
      <c r="H470" s="63">
        <f t="shared" si="261"/>
        <v>76</v>
      </c>
      <c r="I470" s="56">
        <v>0</v>
      </c>
      <c r="J470" s="56">
        <v>0</v>
      </c>
      <c r="K470" s="97">
        <f t="shared" si="262"/>
        <v>0</v>
      </c>
      <c r="L470" s="97">
        <v>0</v>
      </c>
      <c r="M470" s="65">
        <f t="shared" si="263"/>
        <v>0</v>
      </c>
      <c r="N470" s="66">
        <f t="shared" si="264"/>
        <v>0</v>
      </c>
      <c r="O470" s="10"/>
      <c r="P470" s="10"/>
    </row>
    <row r="471" spans="1:16" ht="15.6" x14ac:dyDescent="0.25">
      <c r="A471" s="50">
        <f>IF(G471&lt;&gt;"",1+MAX($A$2:A470),"")</f>
        <v>335</v>
      </c>
      <c r="B471" s="254"/>
      <c r="C471" s="254"/>
      <c r="D471" s="197" t="s">
        <v>280</v>
      </c>
      <c r="E471" s="53" t="s">
        <v>34</v>
      </c>
      <c r="F471" s="53">
        <v>70</v>
      </c>
      <c r="G471" s="108">
        <v>0</v>
      </c>
      <c r="H471" s="63">
        <f t="shared" si="261"/>
        <v>70</v>
      </c>
      <c r="I471" s="56">
        <v>0</v>
      </c>
      <c r="J471" s="56">
        <v>0</v>
      </c>
      <c r="K471" s="97">
        <f t="shared" si="262"/>
        <v>0</v>
      </c>
      <c r="L471" s="97">
        <v>0</v>
      </c>
      <c r="M471" s="65">
        <f t="shared" si="263"/>
        <v>0</v>
      </c>
      <c r="N471" s="66">
        <f t="shared" si="264"/>
        <v>0</v>
      </c>
      <c r="O471" s="10"/>
      <c r="P471" s="10"/>
    </row>
    <row r="472" spans="1:16" ht="15.6" x14ac:dyDescent="0.25">
      <c r="A472" s="50">
        <f>IF(G472&lt;&gt;"",1+MAX($A$2:A471),"")</f>
        <v>336</v>
      </c>
      <c r="B472" s="254"/>
      <c r="C472" s="254"/>
      <c r="D472" s="197" t="s">
        <v>156</v>
      </c>
      <c r="E472" s="53" t="s">
        <v>34</v>
      </c>
      <c r="F472" s="53">
        <v>5</v>
      </c>
      <c r="G472" s="108">
        <v>0</v>
      </c>
      <c r="H472" s="63">
        <f t="shared" ref="H472:H478" si="269">(G472*F472)+F472</f>
        <v>5</v>
      </c>
      <c r="I472" s="56">
        <v>0</v>
      </c>
      <c r="J472" s="56">
        <v>0</v>
      </c>
      <c r="K472" s="97">
        <f t="shared" ref="K472:K478" si="270">I472*J472</f>
        <v>0</v>
      </c>
      <c r="L472" s="97">
        <v>0</v>
      </c>
      <c r="M472" s="65">
        <f t="shared" ref="M472:M478" si="271">+L472+K472</f>
        <v>0</v>
      </c>
      <c r="N472" s="66">
        <f t="shared" ref="N472:N478" si="272">H472*M472</f>
        <v>0</v>
      </c>
      <c r="O472" s="10"/>
      <c r="P472" s="10"/>
    </row>
    <row r="473" spans="1:16" ht="15.6" x14ac:dyDescent="0.25">
      <c r="A473" s="50">
        <f>IF(G473&lt;&gt;"",1+MAX($A$2:A472),"")</f>
        <v>337</v>
      </c>
      <c r="B473" s="254"/>
      <c r="C473" s="254"/>
      <c r="D473" s="197" t="s">
        <v>35</v>
      </c>
      <c r="E473" s="53" t="s">
        <v>34</v>
      </c>
      <c r="F473" s="53">
        <v>82</v>
      </c>
      <c r="G473" s="108">
        <v>0</v>
      </c>
      <c r="H473" s="63">
        <f t="shared" si="269"/>
        <v>82</v>
      </c>
      <c r="I473" s="56">
        <v>0</v>
      </c>
      <c r="J473" s="56">
        <v>0</v>
      </c>
      <c r="K473" s="97">
        <f t="shared" si="270"/>
        <v>0</v>
      </c>
      <c r="L473" s="97">
        <v>0</v>
      </c>
      <c r="M473" s="65">
        <f t="shared" si="271"/>
        <v>0</v>
      </c>
      <c r="N473" s="66">
        <f t="shared" si="272"/>
        <v>0</v>
      </c>
      <c r="O473" s="10"/>
      <c r="P473" s="10"/>
    </row>
    <row r="474" spans="1:16" ht="15.6" x14ac:dyDescent="0.25">
      <c r="A474" s="50">
        <f>IF(G474&lt;&gt;"",1+MAX($A$2:A473),"")</f>
        <v>338</v>
      </c>
      <c r="B474" s="254"/>
      <c r="C474" s="254"/>
      <c r="D474" s="197" t="s">
        <v>157</v>
      </c>
      <c r="E474" s="53" t="s">
        <v>34</v>
      </c>
      <c r="F474" s="53">
        <v>10</v>
      </c>
      <c r="G474" s="108">
        <v>0</v>
      </c>
      <c r="H474" s="63">
        <f t="shared" si="269"/>
        <v>10</v>
      </c>
      <c r="I474" s="56">
        <v>0</v>
      </c>
      <c r="J474" s="56">
        <v>0</v>
      </c>
      <c r="K474" s="97">
        <f t="shared" si="270"/>
        <v>0</v>
      </c>
      <c r="L474" s="97">
        <v>0</v>
      </c>
      <c r="M474" s="65">
        <f t="shared" si="271"/>
        <v>0</v>
      </c>
      <c r="N474" s="66">
        <f t="shared" si="272"/>
        <v>0</v>
      </c>
      <c r="O474" s="10"/>
      <c r="P474" s="10"/>
    </row>
    <row r="475" spans="1:16" ht="15.6" x14ac:dyDescent="0.25">
      <c r="A475" s="50">
        <f>IF(G475&lt;&gt;"",1+MAX($A$2:A474),"")</f>
        <v>339</v>
      </c>
      <c r="B475" s="254"/>
      <c r="C475" s="254"/>
      <c r="D475" s="197" t="s">
        <v>36</v>
      </c>
      <c r="E475" s="53" t="s">
        <v>34</v>
      </c>
      <c r="F475" s="53">
        <f>41+146</f>
        <v>187</v>
      </c>
      <c r="G475" s="108">
        <v>0</v>
      </c>
      <c r="H475" s="63">
        <f t="shared" si="269"/>
        <v>187</v>
      </c>
      <c r="I475" s="56">
        <v>0</v>
      </c>
      <c r="J475" s="56">
        <v>0</v>
      </c>
      <c r="K475" s="97">
        <f t="shared" si="270"/>
        <v>0</v>
      </c>
      <c r="L475" s="97">
        <v>0</v>
      </c>
      <c r="M475" s="65">
        <f t="shared" si="271"/>
        <v>0</v>
      </c>
      <c r="N475" s="66">
        <f t="shared" si="272"/>
        <v>0</v>
      </c>
      <c r="O475" s="10"/>
      <c r="P475" s="10"/>
    </row>
    <row r="476" spans="1:16" ht="31.2" x14ac:dyDescent="0.25">
      <c r="A476" s="50">
        <f>IF(G476&lt;&gt;"",1+MAX($A$2:A475),"")</f>
        <v>340</v>
      </c>
      <c r="B476" s="254"/>
      <c r="C476" s="254"/>
      <c r="D476" s="197" t="s">
        <v>611</v>
      </c>
      <c r="E476" s="53" t="s">
        <v>34</v>
      </c>
      <c r="F476" s="53">
        <v>5</v>
      </c>
      <c r="G476" s="108">
        <v>0</v>
      </c>
      <c r="H476" s="63">
        <f t="shared" si="269"/>
        <v>5</v>
      </c>
      <c r="I476" s="56">
        <v>0</v>
      </c>
      <c r="J476" s="56">
        <v>0</v>
      </c>
      <c r="K476" s="97">
        <f t="shared" si="270"/>
        <v>0</v>
      </c>
      <c r="L476" s="97">
        <v>0</v>
      </c>
      <c r="M476" s="65">
        <f t="shared" si="271"/>
        <v>0</v>
      </c>
      <c r="N476" s="66">
        <f t="shared" si="272"/>
        <v>0</v>
      </c>
      <c r="O476" s="10"/>
      <c r="P476" s="10"/>
    </row>
    <row r="477" spans="1:16" ht="15.6" x14ac:dyDescent="0.25">
      <c r="A477" s="50">
        <f>IF(G477&lt;&gt;"",1+MAX($A$2:A476),"")</f>
        <v>341</v>
      </c>
      <c r="B477" s="254"/>
      <c r="C477" s="254"/>
      <c r="D477" s="197" t="s">
        <v>158</v>
      </c>
      <c r="E477" s="53" t="s">
        <v>34</v>
      </c>
      <c r="F477" s="53">
        <v>1</v>
      </c>
      <c r="G477" s="108">
        <v>0</v>
      </c>
      <c r="H477" s="63">
        <f t="shared" si="269"/>
        <v>1</v>
      </c>
      <c r="I477" s="56">
        <v>0</v>
      </c>
      <c r="J477" s="56">
        <v>0</v>
      </c>
      <c r="K477" s="97">
        <f t="shared" si="270"/>
        <v>0</v>
      </c>
      <c r="L477" s="97">
        <v>0</v>
      </c>
      <c r="M477" s="65">
        <f t="shared" si="271"/>
        <v>0</v>
      </c>
      <c r="N477" s="66">
        <f t="shared" si="272"/>
        <v>0</v>
      </c>
      <c r="O477" s="10"/>
      <c r="P477" s="10"/>
    </row>
    <row r="478" spans="1:16" ht="31.2" x14ac:dyDescent="0.25">
      <c r="A478" s="50">
        <f>IF(G478&lt;&gt;"",1+MAX($A$2:A477),"")</f>
        <v>342</v>
      </c>
      <c r="B478" s="254"/>
      <c r="C478" s="254"/>
      <c r="D478" s="197" t="s">
        <v>612</v>
      </c>
      <c r="E478" s="53" t="s">
        <v>34</v>
      </c>
      <c r="F478" s="53">
        <v>4</v>
      </c>
      <c r="G478" s="108">
        <v>0</v>
      </c>
      <c r="H478" s="63">
        <f t="shared" si="269"/>
        <v>4</v>
      </c>
      <c r="I478" s="56">
        <v>0</v>
      </c>
      <c r="J478" s="56">
        <v>0</v>
      </c>
      <c r="K478" s="97">
        <f t="shared" si="270"/>
        <v>0</v>
      </c>
      <c r="L478" s="97">
        <v>0</v>
      </c>
      <c r="M478" s="65">
        <f t="shared" si="271"/>
        <v>0</v>
      </c>
      <c r="N478" s="66">
        <f t="shared" si="272"/>
        <v>0</v>
      </c>
      <c r="O478" s="10"/>
      <c r="P478" s="10"/>
    </row>
    <row r="479" spans="1:16" ht="15.6" x14ac:dyDescent="0.25">
      <c r="A479" s="50">
        <f>IF(G479&lt;&gt;"",1+MAX($A$2:A478),"")</f>
        <v>343</v>
      </c>
      <c r="B479" s="254"/>
      <c r="C479" s="254"/>
      <c r="D479" s="197" t="s">
        <v>159</v>
      </c>
      <c r="E479" s="53" t="s">
        <v>34</v>
      </c>
      <c r="F479" s="53">
        <v>29</v>
      </c>
      <c r="G479" s="108">
        <v>0</v>
      </c>
      <c r="H479" s="63">
        <f t="shared" ref="H479:H486" si="273">(G479*F479)+F479</f>
        <v>29</v>
      </c>
      <c r="I479" s="56">
        <v>0</v>
      </c>
      <c r="J479" s="56">
        <v>0</v>
      </c>
      <c r="K479" s="97">
        <f t="shared" ref="K479:K486" si="274">I479*J479</f>
        <v>0</v>
      </c>
      <c r="L479" s="97">
        <v>0</v>
      </c>
      <c r="M479" s="65">
        <f t="shared" ref="M479:M486" si="275">+L479+K479</f>
        <v>0</v>
      </c>
      <c r="N479" s="66">
        <f t="shared" ref="N479:N486" si="276">H479*M479</f>
        <v>0</v>
      </c>
      <c r="O479" s="10"/>
      <c r="P479" s="10"/>
    </row>
    <row r="480" spans="1:16" ht="15.6" x14ac:dyDescent="0.25">
      <c r="A480" s="50">
        <f>IF(G480&lt;&gt;"",1+MAX($A$2:A479),"")</f>
        <v>344</v>
      </c>
      <c r="B480" s="254"/>
      <c r="C480" s="254"/>
      <c r="D480" s="197" t="s">
        <v>160</v>
      </c>
      <c r="E480" s="53" t="s">
        <v>34</v>
      </c>
      <c r="F480" s="53">
        <v>8</v>
      </c>
      <c r="G480" s="108">
        <v>0</v>
      </c>
      <c r="H480" s="63">
        <f t="shared" si="273"/>
        <v>8</v>
      </c>
      <c r="I480" s="56">
        <v>0</v>
      </c>
      <c r="J480" s="56">
        <v>0</v>
      </c>
      <c r="K480" s="97">
        <f t="shared" si="274"/>
        <v>0</v>
      </c>
      <c r="L480" s="97">
        <v>0</v>
      </c>
      <c r="M480" s="65">
        <f t="shared" si="275"/>
        <v>0</v>
      </c>
      <c r="N480" s="66">
        <f t="shared" si="276"/>
        <v>0</v>
      </c>
      <c r="O480" s="10"/>
      <c r="P480" s="10"/>
    </row>
    <row r="481" spans="1:16" ht="15.6" x14ac:dyDescent="0.25">
      <c r="A481" s="50">
        <f>IF(G481&lt;&gt;"",1+MAX($A$2:A480),"")</f>
        <v>345</v>
      </c>
      <c r="B481" s="254"/>
      <c r="C481" s="254"/>
      <c r="D481" s="197" t="s">
        <v>133</v>
      </c>
      <c r="E481" s="53" t="s">
        <v>34</v>
      </c>
      <c r="F481" s="53">
        <v>6</v>
      </c>
      <c r="G481" s="108">
        <v>0</v>
      </c>
      <c r="H481" s="63">
        <f t="shared" si="273"/>
        <v>6</v>
      </c>
      <c r="I481" s="56">
        <v>0</v>
      </c>
      <c r="J481" s="56">
        <v>0</v>
      </c>
      <c r="K481" s="97">
        <f t="shared" si="274"/>
        <v>0</v>
      </c>
      <c r="L481" s="97">
        <v>0</v>
      </c>
      <c r="M481" s="65">
        <f t="shared" si="275"/>
        <v>0</v>
      </c>
      <c r="N481" s="66">
        <f t="shared" si="276"/>
        <v>0</v>
      </c>
      <c r="O481" s="10"/>
      <c r="P481" s="10"/>
    </row>
    <row r="482" spans="1:16" ht="15.6" x14ac:dyDescent="0.25">
      <c r="A482" s="50">
        <f>IF(G482&lt;&gt;"",1+MAX($A$2:A481),"")</f>
        <v>346</v>
      </c>
      <c r="B482" s="254"/>
      <c r="C482" s="254"/>
      <c r="D482" s="197" t="s">
        <v>161</v>
      </c>
      <c r="E482" s="53" t="s">
        <v>34</v>
      </c>
      <c r="F482" s="53">
        <v>1</v>
      </c>
      <c r="G482" s="108">
        <v>0</v>
      </c>
      <c r="H482" s="63">
        <f t="shared" si="273"/>
        <v>1</v>
      </c>
      <c r="I482" s="56">
        <v>0</v>
      </c>
      <c r="J482" s="56">
        <v>0</v>
      </c>
      <c r="K482" s="97">
        <f t="shared" si="274"/>
        <v>0</v>
      </c>
      <c r="L482" s="97">
        <v>0</v>
      </c>
      <c r="M482" s="65">
        <f t="shared" si="275"/>
        <v>0</v>
      </c>
      <c r="N482" s="66">
        <f t="shared" si="276"/>
        <v>0</v>
      </c>
      <c r="O482" s="10"/>
      <c r="P482" s="10"/>
    </row>
    <row r="483" spans="1:16" ht="15.6" x14ac:dyDescent="0.25">
      <c r="A483" s="50">
        <f>IF(G483&lt;&gt;"",1+MAX($A$2:A482),"")</f>
        <v>347</v>
      </c>
      <c r="B483" s="254"/>
      <c r="C483" s="254"/>
      <c r="D483" s="197" t="s">
        <v>162</v>
      </c>
      <c r="E483" s="53" t="s">
        <v>34</v>
      </c>
      <c r="F483" s="53">
        <v>1</v>
      </c>
      <c r="G483" s="108">
        <v>0</v>
      </c>
      <c r="H483" s="63">
        <f t="shared" si="273"/>
        <v>1</v>
      </c>
      <c r="I483" s="56">
        <v>0</v>
      </c>
      <c r="J483" s="56">
        <v>0</v>
      </c>
      <c r="K483" s="97">
        <f t="shared" si="274"/>
        <v>0</v>
      </c>
      <c r="L483" s="97">
        <v>0</v>
      </c>
      <c r="M483" s="65">
        <f t="shared" si="275"/>
        <v>0</v>
      </c>
      <c r="N483" s="66">
        <f t="shared" si="276"/>
        <v>0</v>
      </c>
      <c r="O483" s="10"/>
      <c r="P483" s="10"/>
    </row>
    <row r="484" spans="1:16" ht="15.6" x14ac:dyDescent="0.25">
      <c r="A484" s="50">
        <f>IF(G484&lt;&gt;"",1+MAX($A$2:A483),"")</f>
        <v>348</v>
      </c>
      <c r="B484" s="254"/>
      <c r="C484" s="254"/>
      <c r="D484" s="197" t="s">
        <v>37</v>
      </c>
      <c r="E484" s="53" t="s">
        <v>34</v>
      </c>
      <c r="F484" s="53">
        <v>28</v>
      </c>
      <c r="G484" s="108">
        <v>0</v>
      </c>
      <c r="H484" s="63">
        <f t="shared" si="273"/>
        <v>28</v>
      </c>
      <c r="I484" s="56">
        <v>0</v>
      </c>
      <c r="J484" s="56">
        <v>0</v>
      </c>
      <c r="K484" s="97">
        <f t="shared" si="274"/>
        <v>0</v>
      </c>
      <c r="L484" s="97">
        <v>0</v>
      </c>
      <c r="M484" s="65">
        <f t="shared" si="275"/>
        <v>0</v>
      </c>
      <c r="N484" s="66">
        <f t="shared" si="276"/>
        <v>0</v>
      </c>
      <c r="O484" s="10"/>
      <c r="P484" s="10"/>
    </row>
    <row r="485" spans="1:16" ht="15.6" x14ac:dyDescent="0.25">
      <c r="A485" s="50">
        <f>IF(G485&lt;&gt;"",1+MAX($A$2:A484),"")</f>
        <v>349</v>
      </c>
      <c r="B485" s="254"/>
      <c r="C485" s="254"/>
      <c r="D485" s="197" t="s">
        <v>163</v>
      </c>
      <c r="E485" s="53" t="s">
        <v>34</v>
      </c>
      <c r="F485" s="53">
        <v>6</v>
      </c>
      <c r="G485" s="108">
        <v>0</v>
      </c>
      <c r="H485" s="63">
        <f t="shared" ref="H485" si="277">(G485*F485)+F485</f>
        <v>6</v>
      </c>
      <c r="I485" s="56">
        <v>0</v>
      </c>
      <c r="J485" s="56">
        <v>0</v>
      </c>
      <c r="K485" s="97">
        <f t="shared" ref="K485" si="278">I485*J485</f>
        <v>0</v>
      </c>
      <c r="L485" s="97">
        <v>0</v>
      </c>
      <c r="M485" s="65">
        <f t="shared" ref="M485" si="279">+L485+K485</f>
        <v>0</v>
      </c>
      <c r="N485" s="66">
        <f t="shared" ref="N485" si="280">H485*M485</f>
        <v>0</v>
      </c>
      <c r="O485" s="10"/>
      <c r="P485" s="10"/>
    </row>
    <row r="486" spans="1:16" ht="15.6" x14ac:dyDescent="0.25">
      <c r="A486" s="50">
        <f>IF(G486&lt;&gt;"",1+MAX($A$2:A485),"")</f>
        <v>350</v>
      </c>
      <c r="B486" s="254"/>
      <c r="C486" s="254"/>
      <c r="D486" s="197" t="s">
        <v>164</v>
      </c>
      <c r="E486" s="53" t="s">
        <v>34</v>
      </c>
      <c r="F486" s="53">
        <v>1</v>
      </c>
      <c r="G486" s="108">
        <v>0</v>
      </c>
      <c r="H486" s="63">
        <f t="shared" si="273"/>
        <v>1</v>
      </c>
      <c r="I486" s="56">
        <v>0</v>
      </c>
      <c r="J486" s="56">
        <v>0</v>
      </c>
      <c r="K486" s="97">
        <f t="shared" si="274"/>
        <v>0</v>
      </c>
      <c r="L486" s="97">
        <v>0</v>
      </c>
      <c r="M486" s="65">
        <f t="shared" si="275"/>
        <v>0</v>
      </c>
      <c r="N486" s="66">
        <f t="shared" si="276"/>
        <v>0</v>
      </c>
      <c r="O486" s="10"/>
      <c r="P486" s="10"/>
    </row>
    <row r="487" spans="1:16" ht="18" customHeight="1" x14ac:dyDescent="0.25">
      <c r="A487" s="50" t="str">
        <f>IF(G487&lt;&gt;"",1+MAX($A$2:A486),"")</f>
        <v/>
      </c>
      <c r="B487" s="254"/>
      <c r="C487" s="254"/>
      <c r="D487" s="82" t="s">
        <v>49</v>
      </c>
      <c r="E487" s="158"/>
      <c r="F487" s="92"/>
      <c r="G487" s="108"/>
      <c r="H487" s="63"/>
      <c r="I487" s="64"/>
      <c r="J487" s="64"/>
      <c r="K487" s="97"/>
      <c r="L487" s="97"/>
      <c r="M487" s="65"/>
      <c r="N487" s="66"/>
      <c r="O487" s="10"/>
      <c r="P487" s="10"/>
    </row>
    <row r="488" spans="1:16" ht="18" customHeight="1" x14ac:dyDescent="0.25">
      <c r="A488" s="50" t="str">
        <f>IF(G488&lt;&gt;"",1+MAX($A$2:A487),"")</f>
        <v/>
      </c>
      <c r="B488" s="254"/>
      <c r="C488" s="254"/>
      <c r="D488" s="193" t="s">
        <v>100</v>
      </c>
      <c r="E488" s="101"/>
      <c r="F488" s="63"/>
      <c r="G488" s="108"/>
      <c r="H488" s="63"/>
      <c r="I488" s="64"/>
      <c r="J488" s="64"/>
      <c r="K488" s="97"/>
      <c r="L488" s="97"/>
      <c r="M488" s="65"/>
      <c r="N488" s="66"/>
      <c r="O488" s="10"/>
      <c r="P488" s="10"/>
    </row>
    <row r="489" spans="1:16" ht="15.6" x14ac:dyDescent="0.25">
      <c r="A489" s="50">
        <f>IF(G489&lt;&gt;"",1+MAX($A$2:A488),"")</f>
        <v>351</v>
      </c>
      <c r="B489" s="254"/>
      <c r="C489" s="254"/>
      <c r="D489" s="197" t="s">
        <v>165</v>
      </c>
      <c r="E489" s="53" t="s">
        <v>34</v>
      </c>
      <c r="F489" s="53">
        <v>2</v>
      </c>
      <c r="G489" s="108">
        <v>0</v>
      </c>
      <c r="H489" s="63">
        <f t="shared" ref="H489" si="281">(G489*F489)+F489</f>
        <v>2</v>
      </c>
      <c r="I489" s="56">
        <v>0</v>
      </c>
      <c r="J489" s="56">
        <v>0</v>
      </c>
      <c r="K489" s="97">
        <f t="shared" ref="K489:K501" si="282">I489*J489</f>
        <v>0</v>
      </c>
      <c r="L489" s="97">
        <v>0</v>
      </c>
      <c r="M489" s="65">
        <f t="shared" ref="M489:M501" si="283">+L489+K489</f>
        <v>0</v>
      </c>
      <c r="N489" s="66">
        <f t="shared" ref="N489:N501" si="284">H489*M489</f>
        <v>0</v>
      </c>
      <c r="O489" s="10"/>
      <c r="P489" s="10"/>
    </row>
    <row r="490" spans="1:16" ht="15.6" x14ac:dyDescent="0.25">
      <c r="A490" s="50">
        <f>IF(G490&lt;&gt;"",1+MAX($A$2:A489),"")</f>
        <v>352</v>
      </c>
      <c r="B490" s="254"/>
      <c r="C490" s="254"/>
      <c r="D490" s="197" t="s">
        <v>166</v>
      </c>
      <c r="E490" s="53" t="s">
        <v>34</v>
      </c>
      <c r="F490" s="53">
        <v>3</v>
      </c>
      <c r="G490" s="108">
        <v>0</v>
      </c>
      <c r="H490" s="63">
        <f>(G490*F490)+F490</f>
        <v>3</v>
      </c>
      <c r="I490" s="56">
        <v>0</v>
      </c>
      <c r="J490" s="56">
        <v>0</v>
      </c>
      <c r="K490" s="97">
        <f t="shared" si="282"/>
        <v>0</v>
      </c>
      <c r="L490" s="97">
        <v>0</v>
      </c>
      <c r="M490" s="65">
        <f t="shared" si="283"/>
        <v>0</v>
      </c>
      <c r="N490" s="66">
        <f t="shared" si="284"/>
        <v>0</v>
      </c>
      <c r="O490" s="10"/>
      <c r="P490" s="10"/>
    </row>
    <row r="491" spans="1:16" ht="15.6" x14ac:dyDescent="0.25">
      <c r="A491" s="50">
        <f>IF(G491&lt;&gt;"",1+MAX($A$2:A490),"")</f>
        <v>353</v>
      </c>
      <c r="B491" s="254"/>
      <c r="C491" s="254"/>
      <c r="D491" s="197" t="s">
        <v>167</v>
      </c>
      <c r="E491" s="53" t="s">
        <v>34</v>
      </c>
      <c r="F491" s="53">
        <v>74</v>
      </c>
      <c r="G491" s="108">
        <v>0</v>
      </c>
      <c r="H491" s="63">
        <f t="shared" ref="H491" si="285">(G491*F491)+F491</f>
        <v>74</v>
      </c>
      <c r="I491" s="56">
        <v>0</v>
      </c>
      <c r="J491" s="56">
        <v>0</v>
      </c>
      <c r="K491" s="97">
        <f t="shared" ref="K491" si="286">I491*J491</f>
        <v>0</v>
      </c>
      <c r="L491" s="97">
        <v>0</v>
      </c>
      <c r="M491" s="65">
        <f t="shared" ref="M491" si="287">+L491+K491</f>
        <v>0</v>
      </c>
      <c r="N491" s="66">
        <f t="shared" ref="N491" si="288">H491*M491</f>
        <v>0</v>
      </c>
      <c r="O491" s="10"/>
      <c r="P491" s="10"/>
    </row>
    <row r="492" spans="1:16" ht="15.6" x14ac:dyDescent="0.25">
      <c r="A492" s="50">
        <f>IF(G492&lt;&gt;"",1+MAX($A$2:A491),"")</f>
        <v>354</v>
      </c>
      <c r="B492" s="254"/>
      <c r="C492" s="254"/>
      <c r="D492" s="197" t="s">
        <v>283</v>
      </c>
      <c r="E492" s="53" t="s">
        <v>34</v>
      </c>
      <c r="F492" s="53">
        <v>318</v>
      </c>
      <c r="G492" s="108">
        <v>0</v>
      </c>
      <c r="H492" s="63">
        <f t="shared" ref="H492:H501" si="289">(G492*F492)+F492</f>
        <v>318</v>
      </c>
      <c r="I492" s="56">
        <v>0</v>
      </c>
      <c r="J492" s="56">
        <v>0</v>
      </c>
      <c r="K492" s="97">
        <f t="shared" si="282"/>
        <v>0</v>
      </c>
      <c r="L492" s="97">
        <v>0</v>
      </c>
      <c r="M492" s="65">
        <f t="shared" si="283"/>
        <v>0</v>
      </c>
      <c r="N492" s="66">
        <f t="shared" si="284"/>
        <v>0</v>
      </c>
      <c r="O492" s="10"/>
      <c r="P492" s="10"/>
    </row>
    <row r="493" spans="1:16" ht="109.2" x14ac:dyDescent="0.25">
      <c r="A493" s="50">
        <f>IF(G493&lt;&gt;"",1+MAX($A$2:A492),"")</f>
        <v>355</v>
      </c>
      <c r="B493" s="254"/>
      <c r="C493" s="254"/>
      <c r="D493" s="197" t="s">
        <v>168</v>
      </c>
      <c r="E493" s="53" t="s">
        <v>41</v>
      </c>
      <c r="F493" s="55">
        <v>156.30000000000001</v>
      </c>
      <c r="G493" s="108">
        <v>0</v>
      </c>
      <c r="H493" s="63">
        <f t="shared" si="289"/>
        <v>156.30000000000001</v>
      </c>
      <c r="I493" s="56">
        <v>0</v>
      </c>
      <c r="J493" s="56">
        <v>0</v>
      </c>
      <c r="K493" s="97">
        <f t="shared" si="282"/>
        <v>0</v>
      </c>
      <c r="L493" s="97">
        <v>0</v>
      </c>
      <c r="M493" s="65">
        <f t="shared" si="283"/>
        <v>0</v>
      </c>
      <c r="N493" s="66">
        <f t="shared" si="284"/>
        <v>0</v>
      </c>
      <c r="O493" s="10"/>
      <c r="P493" s="10"/>
    </row>
    <row r="494" spans="1:16" ht="15.6" x14ac:dyDescent="0.25">
      <c r="A494" s="50">
        <f>IF(G494&lt;&gt;"",1+MAX($A$2:A493),"")</f>
        <v>356</v>
      </c>
      <c r="B494" s="254"/>
      <c r="C494" s="254"/>
      <c r="D494" s="197" t="s">
        <v>186</v>
      </c>
      <c r="E494" s="53" t="s">
        <v>34</v>
      </c>
      <c r="F494" s="53">
        <v>70</v>
      </c>
      <c r="G494" s="108">
        <v>0</v>
      </c>
      <c r="H494" s="63">
        <f t="shared" si="289"/>
        <v>70</v>
      </c>
      <c r="I494" s="56">
        <v>0</v>
      </c>
      <c r="J494" s="56">
        <v>0</v>
      </c>
      <c r="K494" s="97">
        <f t="shared" si="282"/>
        <v>0</v>
      </c>
      <c r="L494" s="97">
        <v>0</v>
      </c>
      <c r="M494" s="65">
        <f t="shared" si="283"/>
        <v>0</v>
      </c>
      <c r="N494" s="66">
        <f t="shared" si="284"/>
        <v>0</v>
      </c>
      <c r="O494" s="10"/>
      <c r="P494" s="10"/>
    </row>
    <row r="495" spans="1:16" ht="78" x14ac:dyDescent="0.25">
      <c r="A495" s="50">
        <f>IF(G495&lt;&gt;"",1+MAX($A$2:A494),"")</f>
        <v>357</v>
      </c>
      <c r="B495" s="254"/>
      <c r="C495" s="254"/>
      <c r="D495" s="197" t="s">
        <v>169</v>
      </c>
      <c r="E495" s="53" t="s">
        <v>34</v>
      </c>
      <c r="F495" s="53">
        <v>59</v>
      </c>
      <c r="G495" s="108">
        <v>0</v>
      </c>
      <c r="H495" s="63">
        <f t="shared" si="289"/>
        <v>59</v>
      </c>
      <c r="I495" s="56">
        <v>0</v>
      </c>
      <c r="J495" s="56">
        <v>0</v>
      </c>
      <c r="K495" s="97">
        <f t="shared" si="282"/>
        <v>0</v>
      </c>
      <c r="L495" s="97">
        <v>0</v>
      </c>
      <c r="M495" s="65">
        <f t="shared" si="283"/>
        <v>0</v>
      </c>
      <c r="N495" s="66">
        <f t="shared" si="284"/>
        <v>0</v>
      </c>
      <c r="O495" s="10"/>
      <c r="P495" s="10"/>
    </row>
    <row r="496" spans="1:16" ht="78" x14ac:dyDescent="0.25">
      <c r="A496" s="50">
        <f>IF(G496&lt;&gt;"",1+MAX($A$2:A495),"")</f>
        <v>358</v>
      </c>
      <c r="B496" s="254"/>
      <c r="C496" s="254"/>
      <c r="D496" s="197" t="s">
        <v>170</v>
      </c>
      <c r="E496" s="53" t="s">
        <v>34</v>
      </c>
      <c r="F496" s="53">
        <v>19</v>
      </c>
      <c r="G496" s="108">
        <v>0</v>
      </c>
      <c r="H496" s="63">
        <f t="shared" si="289"/>
        <v>19</v>
      </c>
      <c r="I496" s="56">
        <v>0</v>
      </c>
      <c r="J496" s="56">
        <v>0</v>
      </c>
      <c r="K496" s="97">
        <f t="shared" si="282"/>
        <v>0</v>
      </c>
      <c r="L496" s="97">
        <v>0</v>
      </c>
      <c r="M496" s="65">
        <f t="shared" si="283"/>
        <v>0</v>
      </c>
      <c r="N496" s="66">
        <f t="shared" si="284"/>
        <v>0</v>
      </c>
      <c r="O496" s="10"/>
      <c r="P496" s="10"/>
    </row>
    <row r="497" spans="1:16" ht="78" x14ac:dyDescent="0.25">
      <c r="A497" s="50">
        <f>IF(G497&lt;&gt;"",1+MAX($A$2:A496),"")</f>
        <v>359</v>
      </c>
      <c r="B497" s="254"/>
      <c r="C497" s="254"/>
      <c r="D497" s="197" t="s">
        <v>171</v>
      </c>
      <c r="E497" s="53" t="s">
        <v>34</v>
      </c>
      <c r="F497" s="53">
        <v>4</v>
      </c>
      <c r="G497" s="108">
        <v>0</v>
      </c>
      <c r="H497" s="63">
        <f t="shared" si="289"/>
        <v>4</v>
      </c>
      <c r="I497" s="56">
        <v>0</v>
      </c>
      <c r="J497" s="56">
        <v>0</v>
      </c>
      <c r="K497" s="97">
        <f t="shared" si="282"/>
        <v>0</v>
      </c>
      <c r="L497" s="97">
        <v>0</v>
      </c>
      <c r="M497" s="65">
        <f t="shared" si="283"/>
        <v>0</v>
      </c>
      <c r="N497" s="66">
        <f t="shared" si="284"/>
        <v>0</v>
      </c>
      <c r="O497" s="10"/>
      <c r="P497" s="10"/>
    </row>
    <row r="498" spans="1:16" ht="78" x14ac:dyDescent="0.25">
      <c r="A498" s="50">
        <f>IF(G498&lt;&gt;"",1+MAX($A$2:A497),"")</f>
        <v>360</v>
      </c>
      <c r="B498" s="254"/>
      <c r="C498" s="254"/>
      <c r="D498" s="197" t="s">
        <v>172</v>
      </c>
      <c r="E498" s="53" t="s">
        <v>34</v>
      </c>
      <c r="F498" s="53">
        <f>28+222</f>
        <v>250</v>
      </c>
      <c r="G498" s="108">
        <v>0</v>
      </c>
      <c r="H498" s="63">
        <f t="shared" si="289"/>
        <v>250</v>
      </c>
      <c r="I498" s="56">
        <v>0</v>
      </c>
      <c r="J498" s="56">
        <v>0</v>
      </c>
      <c r="K498" s="97">
        <f t="shared" si="282"/>
        <v>0</v>
      </c>
      <c r="L498" s="97">
        <v>0</v>
      </c>
      <c r="M498" s="65">
        <f t="shared" si="283"/>
        <v>0</v>
      </c>
      <c r="N498" s="66">
        <f t="shared" si="284"/>
        <v>0</v>
      </c>
      <c r="O498" s="10"/>
      <c r="P498" s="10"/>
    </row>
    <row r="499" spans="1:16" ht="62.4" x14ac:dyDescent="0.25">
      <c r="A499" s="50">
        <f>IF(G499&lt;&gt;"",1+MAX($A$2:A498),"")</f>
        <v>361</v>
      </c>
      <c r="B499" s="254"/>
      <c r="C499" s="254"/>
      <c r="D499" s="197" t="s">
        <v>173</v>
      </c>
      <c r="E499" s="53" t="s">
        <v>34</v>
      </c>
      <c r="F499" s="53">
        <v>70</v>
      </c>
      <c r="G499" s="108">
        <v>0</v>
      </c>
      <c r="H499" s="63">
        <f t="shared" si="289"/>
        <v>70</v>
      </c>
      <c r="I499" s="56">
        <v>0</v>
      </c>
      <c r="J499" s="56">
        <v>0</v>
      </c>
      <c r="K499" s="97">
        <f t="shared" si="282"/>
        <v>0</v>
      </c>
      <c r="L499" s="97">
        <v>0</v>
      </c>
      <c r="M499" s="65">
        <f t="shared" si="283"/>
        <v>0</v>
      </c>
      <c r="N499" s="66">
        <f t="shared" si="284"/>
        <v>0</v>
      </c>
      <c r="O499" s="10"/>
      <c r="P499" s="10"/>
    </row>
    <row r="500" spans="1:16" ht="62.4" x14ac:dyDescent="0.25">
      <c r="A500" s="50">
        <f>IF(G500&lt;&gt;"",1+MAX($A$2:A499),"")</f>
        <v>362</v>
      </c>
      <c r="B500" s="254"/>
      <c r="C500" s="254"/>
      <c r="D500" s="197" t="s">
        <v>174</v>
      </c>
      <c r="E500" s="53" t="s">
        <v>34</v>
      </c>
      <c r="F500" s="53">
        <v>27</v>
      </c>
      <c r="G500" s="108">
        <v>0</v>
      </c>
      <c r="H500" s="63">
        <f t="shared" si="289"/>
        <v>27</v>
      </c>
      <c r="I500" s="56">
        <v>0</v>
      </c>
      <c r="J500" s="56">
        <v>0</v>
      </c>
      <c r="K500" s="97">
        <f t="shared" si="282"/>
        <v>0</v>
      </c>
      <c r="L500" s="97">
        <v>0</v>
      </c>
      <c r="M500" s="65">
        <f t="shared" si="283"/>
        <v>0</v>
      </c>
      <c r="N500" s="66">
        <f t="shared" si="284"/>
        <v>0</v>
      </c>
      <c r="O500" s="10"/>
      <c r="P500" s="10"/>
    </row>
    <row r="501" spans="1:16" ht="62.4" x14ac:dyDescent="0.25">
      <c r="A501" s="50">
        <f>IF(G501&lt;&gt;"",1+MAX($A$2:A500),"")</f>
        <v>363</v>
      </c>
      <c r="B501" s="254"/>
      <c r="C501" s="254"/>
      <c r="D501" s="197" t="s">
        <v>175</v>
      </c>
      <c r="E501" s="53" t="s">
        <v>34</v>
      </c>
      <c r="F501" s="53">
        <v>18</v>
      </c>
      <c r="G501" s="108">
        <v>0</v>
      </c>
      <c r="H501" s="63">
        <f t="shared" si="289"/>
        <v>18</v>
      </c>
      <c r="I501" s="56">
        <v>0</v>
      </c>
      <c r="J501" s="56">
        <v>0</v>
      </c>
      <c r="K501" s="97">
        <f t="shared" si="282"/>
        <v>0</v>
      </c>
      <c r="L501" s="97">
        <v>0</v>
      </c>
      <c r="M501" s="65">
        <f t="shared" si="283"/>
        <v>0</v>
      </c>
      <c r="N501" s="66">
        <f t="shared" si="284"/>
        <v>0</v>
      </c>
      <c r="O501" s="10"/>
      <c r="P501" s="10"/>
    </row>
    <row r="502" spans="1:16" ht="78" x14ac:dyDescent="0.25">
      <c r="A502" s="50">
        <f>IF(G502&lt;&gt;"",1+MAX($A$2:A501),"")</f>
        <v>364</v>
      </c>
      <c r="B502" s="254"/>
      <c r="C502" s="254"/>
      <c r="D502" s="197" t="s">
        <v>176</v>
      </c>
      <c r="E502" s="53" t="s">
        <v>34</v>
      </c>
      <c r="F502" s="53">
        <v>13</v>
      </c>
      <c r="G502" s="108">
        <v>0</v>
      </c>
      <c r="H502" s="63">
        <f t="shared" ref="H502" si="290">(G502*F502)+F502</f>
        <v>13</v>
      </c>
      <c r="I502" s="56">
        <v>0</v>
      </c>
      <c r="J502" s="56">
        <v>0</v>
      </c>
      <c r="K502" s="97">
        <f t="shared" ref="K502:K514" si="291">I502*J502</f>
        <v>0</v>
      </c>
      <c r="L502" s="97">
        <v>0</v>
      </c>
      <c r="M502" s="65">
        <f t="shared" ref="M502:M514" si="292">+L502+K502</f>
        <v>0</v>
      </c>
      <c r="N502" s="66">
        <f t="shared" ref="N502:N514" si="293">H502*M502</f>
        <v>0</v>
      </c>
      <c r="O502" s="10"/>
      <c r="P502" s="10"/>
    </row>
    <row r="503" spans="1:16" ht="93.6" x14ac:dyDescent="0.25">
      <c r="A503" s="50">
        <f>IF(G503&lt;&gt;"",1+MAX($A$2:A502),"")</f>
        <v>365</v>
      </c>
      <c r="B503" s="254"/>
      <c r="C503" s="254"/>
      <c r="D503" s="197" t="s">
        <v>177</v>
      </c>
      <c r="E503" s="53" t="s">
        <v>34</v>
      </c>
      <c r="F503" s="53">
        <v>5</v>
      </c>
      <c r="G503" s="108">
        <v>0</v>
      </c>
      <c r="H503" s="63">
        <f>(G503*F503)+F503</f>
        <v>5</v>
      </c>
      <c r="I503" s="56">
        <v>0</v>
      </c>
      <c r="J503" s="56">
        <v>0</v>
      </c>
      <c r="K503" s="97">
        <f t="shared" si="291"/>
        <v>0</v>
      </c>
      <c r="L503" s="97">
        <v>0</v>
      </c>
      <c r="M503" s="65">
        <f t="shared" si="292"/>
        <v>0</v>
      </c>
      <c r="N503" s="66">
        <f t="shared" si="293"/>
        <v>0</v>
      </c>
      <c r="O503" s="10"/>
      <c r="P503" s="10"/>
    </row>
    <row r="504" spans="1:16" ht="78" x14ac:dyDescent="0.25">
      <c r="A504" s="50">
        <f>IF(G504&lt;&gt;"",1+MAX($A$2:A503),"")</f>
        <v>366</v>
      </c>
      <c r="B504" s="254"/>
      <c r="C504" s="254"/>
      <c r="D504" s="197" t="s">
        <v>178</v>
      </c>
      <c r="E504" s="53" t="s">
        <v>34</v>
      </c>
      <c r="F504" s="53">
        <v>12</v>
      </c>
      <c r="G504" s="108">
        <v>0</v>
      </c>
      <c r="H504" s="63">
        <f t="shared" ref="H504:H514" si="294">(G504*F504)+F504</f>
        <v>12</v>
      </c>
      <c r="I504" s="56">
        <v>0</v>
      </c>
      <c r="J504" s="56">
        <v>0</v>
      </c>
      <c r="K504" s="97">
        <f t="shared" si="291"/>
        <v>0</v>
      </c>
      <c r="L504" s="97">
        <v>0</v>
      </c>
      <c r="M504" s="65">
        <f t="shared" si="292"/>
        <v>0</v>
      </c>
      <c r="N504" s="66">
        <f t="shared" si="293"/>
        <v>0</v>
      </c>
      <c r="O504" s="10"/>
      <c r="P504" s="10"/>
    </row>
    <row r="505" spans="1:16" ht="78" x14ac:dyDescent="0.25">
      <c r="A505" s="50">
        <f>IF(G505&lt;&gt;"",1+MAX($A$2:A504),"")</f>
        <v>367</v>
      </c>
      <c r="B505" s="254"/>
      <c r="C505" s="254"/>
      <c r="D505" s="197" t="s">
        <v>282</v>
      </c>
      <c r="E505" s="53" t="s">
        <v>34</v>
      </c>
      <c r="F505" s="53">
        <v>148</v>
      </c>
      <c r="G505" s="108">
        <v>0</v>
      </c>
      <c r="H505" s="63">
        <f t="shared" ref="H505" si="295">(G505*F505)+F505</f>
        <v>148</v>
      </c>
      <c r="I505" s="56">
        <v>0</v>
      </c>
      <c r="J505" s="56">
        <v>0</v>
      </c>
      <c r="K505" s="97">
        <f t="shared" ref="K505" si="296">I505*J505</f>
        <v>0</v>
      </c>
      <c r="L505" s="97">
        <v>0</v>
      </c>
      <c r="M505" s="65">
        <f t="shared" ref="M505" si="297">+L505+K505</f>
        <v>0</v>
      </c>
      <c r="N505" s="66">
        <f t="shared" ref="N505" si="298">H505*M505</f>
        <v>0</v>
      </c>
      <c r="O505" s="10"/>
      <c r="P505" s="10"/>
    </row>
    <row r="506" spans="1:16" ht="78" x14ac:dyDescent="0.25">
      <c r="A506" s="50">
        <f>IF(G506&lt;&gt;"",1+MAX($A$2:A505),"")</f>
        <v>368</v>
      </c>
      <c r="B506" s="254"/>
      <c r="C506" s="254"/>
      <c r="D506" s="197" t="s">
        <v>179</v>
      </c>
      <c r="E506" s="53" t="s">
        <v>34</v>
      </c>
      <c r="F506" s="53">
        <v>12</v>
      </c>
      <c r="G506" s="108">
        <v>0</v>
      </c>
      <c r="H506" s="63">
        <f t="shared" si="294"/>
        <v>12</v>
      </c>
      <c r="I506" s="56">
        <v>0</v>
      </c>
      <c r="J506" s="56">
        <v>0</v>
      </c>
      <c r="K506" s="97">
        <f t="shared" si="291"/>
        <v>0</v>
      </c>
      <c r="L506" s="97">
        <v>0</v>
      </c>
      <c r="M506" s="65">
        <f t="shared" si="292"/>
        <v>0</v>
      </c>
      <c r="N506" s="66">
        <f t="shared" si="293"/>
        <v>0</v>
      </c>
      <c r="O506" s="10"/>
      <c r="P506" s="10"/>
    </row>
    <row r="507" spans="1:16" ht="62.4" x14ac:dyDescent="0.25">
      <c r="A507" s="50">
        <f>IF(G507&lt;&gt;"",1+MAX($A$2:A506),"")</f>
        <v>369</v>
      </c>
      <c r="B507" s="254"/>
      <c r="C507" s="254"/>
      <c r="D507" s="197" t="s">
        <v>180</v>
      </c>
      <c r="E507" s="53" t="s">
        <v>34</v>
      </c>
      <c r="F507" s="53">
        <v>24</v>
      </c>
      <c r="G507" s="108">
        <v>0</v>
      </c>
      <c r="H507" s="63">
        <f t="shared" si="294"/>
        <v>24</v>
      </c>
      <c r="I507" s="56">
        <v>0</v>
      </c>
      <c r="J507" s="56">
        <v>0</v>
      </c>
      <c r="K507" s="97">
        <f t="shared" si="291"/>
        <v>0</v>
      </c>
      <c r="L507" s="97">
        <v>0</v>
      </c>
      <c r="M507" s="65">
        <f t="shared" si="292"/>
        <v>0</v>
      </c>
      <c r="N507" s="66">
        <f t="shared" si="293"/>
        <v>0</v>
      </c>
      <c r="O507" s="10"/>
      <c r="P507" s="10"/>
    </row>
    <row r="508" spans="1:16" ht="62.4" x14ac:dyDescent="0.25">
      <c r="A508" s="50">
        <f>IF(G508&lt;&gt;"",1+MAX($A$2:A507),"")</f>
        <v>370</v>
      </c>
      <c r="B508" s="254"/>
      <c r="C508" s="254"/>
      <c r="D508" s="197" t="s">
        <v>181</v>
      </c>
      <c r="E508" s="53" t="s">
        <v>34</v>
      </c>
      <c r="F508" s="53">
        <v>10</v>
      </c>
      <c r="G508" s="108">
        <v>0</v>
      </c>
      <c r="H508" s="63">
        <f t="shared" si="294"/>
        <v>10</v>
      </c>
      <c r="I508" s="56">
        <v>0</v>
      </c>
      <c r="J508" s="56">
        <v>0</v>
      </c>
      <c r="K508" s="97">
        <f t="shared" si="291"/>
        <v>0</v>
      </c>
      <c r="L508" s="97">
        <v>0</v>
      </c>
      <c r="M508" s="65">
        <f t="shared" si="292"/>
        <v>0</v>
      </c>
      <c r="N508" s="66">
        <f t="shared" si="293"/>
        <v>0</v>
      </c>
      <c r="O508" s="10"/>
      <c r="P508" s="10"/>
    </row>
    <row r="509" spans="1:16" ht="140.4" x14ac:dyDescent="0.25">
      <c r="A509" s="50">
        <f>IF(G509&lt;&gt;"",1+MAX($A$2:A508),"")</f>
        <v>371</v>
      </c>
      <c r="B509" s="254"/>
      <c r="C509" s="254"/>
      <c r="D509" s="197" t="s">
        <v>187</v>
      </c>
      <c r="E509" s="53" t="s">
        <v>41</v>
      </c>
      <c r="F509" s="53">
        <v>80</v>
      </c>
      <c r="G509" s="108">
        <v>0</v>
      </c>
      <c r="H509" s="63">
        <f t="shared" si="294"/>
        <v>80</v>
      </c>
      <c r="I509" s="56">
        <v>0</v>
      </c>
      <c r="J509" s="56">
        <v>0</v>
      </c>
      <c r="K509" s="97">
        <f t="shared" si="291"/>
        <v>0</v>
      </c>
      <c r="L509" s="97">
        <v>0</v>
      </c>
      <c r="M509" s="65">
        <f t="shared" si="292"/>
        <v>0</v>
      </c>
      <c r="N509" s="66">
        <f t="shared" si="293"/>
        <v>0</v>
      </c>
      <c r="O509" s="10"/>
      <c r="P509" s="10"/>
    </row>
    <row r="510" spans="1:16" ht="15.6" x14ac:dyDescent="0.25">
      <c r="A510" s="50">
        <f>IF(G510&lt;&gt;"",1+MAX($A$2:A509),"")</f>
        <v>372</v>
      </c>
      <c r="B510" s="254"/>
      <c r="C510" s="254"/>
      <c r="D510" s="197" t="s">
        <v>188</v>
      </c>
      <c r="E510" s="53" t="s">
        <v>34</v>
      </c>
      <c r="F510" s="53">
        <v>38</v>
      </c>
      <c r="G510" s="108">
        <v>0</v>
      </c>
      <c r="H510" s="63">
        <f t="shared" si="294"/>
        <v>38</v>
      </c>
      <c r="I510" s="56">
        <v>0</v>
      </c>
      <c r="J510" s="56">
        <v>0</v>
      </c>
      <c r="K510" s="97">
        <f t="shared" si="291"/>
        <v>0</v>
      </c>
      <c r="L510" s="97">
        <v>0</v>
      </c>
      <c r="M510" s="65">
        <f t="shared" si="292"/>
        <v>0</v>
      </c>
      <c r="N510" s="66">
        <f t="shared" si="293"/>
        <v>0</v>
      </c>
      <c r="O510" s="10"/>
      <c r="P510" s="10"/>
    </row>
    <row r="511" spans="1:16" ht="15.6" x14ac:dyDescent="0.25">
      <c r="A511" s="50">
        <f>IF(G511&lt;&gt;"",1+MAX($A$2:A510),"")</f>
        <v>373</v>
      </c>
      <c r="B511" s="254"/>
      <c r="C511" s="254"/>
      <c r="D511" s="197" t="s">
        <v>182</v>
      </c>
      <c r="E511" s="53" t="s">
        <v>34</v>
      </c>
      <c r="F511" s="53">
        <v>24</v>
      </c>
      <c r="G511" s="108">
        <v>0</v>
      </c>
      <c r="H511" s="63">
        <f t="shared" si="294"/>
        <v>24</v>
      </c>
      <c r="I511" s="56">
        <v>0</v>
      </c>
      <c r="J511" s="56">
        <v>0</v>
      </c>
      <c r="K511" s="97">
        <f t="shared" si="291"/>
        <v>0</v>
      </c>
      <c r="L511" s="97">
        <v>0</v>
      </c>
      <c r="M511" s="65">
        <f t="shared" si="292"/>
        <v>0</v>
      </c>
      <c r="N511" s="66">
        <f t="shared" si="293"/>
        <v>0</v>
      </c>
      <c r="O511" s="10"/>
      <c r="P511" s="10"/>
    </row>
    <row r="512" spans="1:16" ht="15.6" x14ac:dyDescent="0.25">
      <c r="A512" s="50">
        <f>IF(G512&lt;&gt;"",1+MAX($A$2:A511),"")</f>
        <v>374</v>
      </c>
      <c r="B512" s="254"/>
      <c r="C512" s="254"/>
      <c r="D512" s="197" t="s">
        <v>183</v>
      </c>
      <c r="E512" s="53" t="s">
        <v>34</v>
      </c>
      <c r="F512" s="53">
        <v>10</v>
      </c>
      <c r="G512" s="108">
        <v>0</v>
      </c>
      <c r="H512" s="63">
        <f t="shared" si="294"/>
        <v>10</v>
      </c>
      <c r="I512" s="56">
        <v>0</v>
      </c>
      <c r="J512" s="56">
        <v>0</v>
      </c>
      <c r="K512" s="97">
        <f t="shared" si="291"/>
        <v>0</v>
      </c>
      <c r="L512" s="97">
        <v>0</v>
      </c>
      <c r="M512" s="65">
        <f t="shared" si="292"/>
        <v>0</v>
      </c>
      <c r="N512" s="66">
        <f t="shared" si="293"/>
        <v>0</v>
      </c>
      <c r="O512" s="10"/>
      <c r="P512" s="10"/>
    </row>
    <row r="513" spans="1:16" ht="15.6" x14ac:dyDescent="0.25">
      <c r="A513" s="50">
        <f>IF(G513&lt;&gt;"",1+MAX($A$2:A512),"")</f>
        <v>375</v>
      </c>
      <c r="B513" s="254"/>
      <c r="C513" s="254"/>
      <c r="D513" s="197" t="s">
        <v>184</v>
      </c>
      <c r="E513" s="53" t="s">
        <v>34</v>
      </c>
      <c r="F513" s="53">
        <v>1</v>
      </c>
      <c r="G513" s="108">
        <v>0</v>
      </c>
      <c r="H513" s="63">
        <f t="shared" si="294"/>
        <v>1</v>
      </c>
      <c r="I513" s="56">
        <v>0</v>
      </c>
      <c r="J513" s="56">
        <v>0</v>
      </c>
      <c r="K513" s="97">
        <f t="shared" si="291"/>
        <v>0</v>
      </c>
      <c r="L513" s="97">
        <v>0</v>
      </c>
      <c r="M513" s="65">
        <f t="shared" si="292"/>
        <v>0</v>
      </c>
      <c r="N513" s="66">
        <f t="shared" si="293"/>
        <v>0</v>
      </c>
      <c r="O513" s="10"/>
      <c r="P513" s="10"/>
    </row>
    <row r="514" spans="1:16" ht="15.6" x14ac:dyDescent="0.25">
      <c r="A514" s="50">
        <f>IF(G514&lt;&gt;"",1+MAX($A$2:A513),"")</f>
        <v>376</v>
      </c>
      <c r="B514" s="254"/>
      <c r="C514" s="254"/>
      <c r="D514" s="197" t="s">
        <v>185</v>
      </c>
      <c r="E514" s="53" t="s">
        <v>34</v>
      </c>
      <c r="F514" s="53">
        <v>4</v>
      </c>
      <c r="G514" s="108">
        <v>0</v>
      </c>
      <c r="H514" s="63">
        <f t="shared" si="294"/>
        <v>4</v>
      </c>
      <c r="I514" s="56">
        <v>0</v>
      </c>
      <c r="J514" s="56">
        <v>0</v>
      </c>
      <c r="K514" s="97">
        <f t="shared" si="291"/>
        <v>0</v>
      </c>
      <c r="L514" s="97">
        <v>0</v>
      </c>
      <c r="M514" s="65">
        <f t="shared" si="292"/>
        <v>0</v>
      </c>
      <c r="N514" s="66">
        <f t="shared" si="293"/>
        <v>0</v>
      </c>
      <c r="O514" s="10"/>
      <c r="P514" s="10"/>
    </row>
    <row r="515" spans="1:16" ht="18" customHeight="1" x14ac:dyDescent="0.25">
      <c r="A515" s="50" t="str">
        <f>IF(G515&lt;&gt;"",1+MAX($A$2:A514),"")</f>
        <v/>
      </c>
      <c r="B515" s="254"/>
      <c r="C515" s="254"/>
      <c r="D515" s="193" t="s">
        <v>99</v>
      </c>
      <c r="E515" s="101"/>
      <c r="F515" s="63"/>
      <c r="G515" s="108"/>
      <c r="H515" s="63"/>
      <c r="I515" s="64"/>
      <c r="J515" s="64"/>
      <c r="K515" s="97"/>
      <c r="L515" s="97"/>
      <c r="M515" s="65"/>
      <c r="N515" s="66"/>
      <c r="O515" s="10"/>
      <c r="P515" s="10"/>
    </row>
    <row r="516" spans="1:16" ht="15.6" x14ac:dyDescent="0.25">
      <c r="A516" s="50">
        <f>IF(G516&lt;&gt;"",1+MAX($A$2:A515),"")</f>
        <v>377</v>
      </c>
      <c r="B516" s="254"/>
      <c r="C516" s="254"/>
      <c r="D516" s="197" t="s">
        <v>164</v>
      </c>
      <c r="E516" s="53" t="s">
        <v>34</v>
      </c>
      <c r="F516" s="53">
        <f>19+363</f>
        <v>382</v>
      </c>
      <c r="G516" s="108">
        <v>0</v>
      </c>
      <c r="H516" s="63">
        <f t="shared" ref="H516:H519" si="299">(G516*F516)+F516</f>
        <v>382</v>
      </c>
      <c r="I516" s="56">
        <v>0</v>
      </c>
      <c r="J516" s="56">
        <v>0</v>
      </c>
      <c r="K516" s="97">
        <f t="shared" ref="K516:K519" si="300">I516*J516</f>
        <v>0</v>
      </c>
      <c r="L516" s="97">
        <v>0</v>
      </c>
      <c r="M516" s="65">
        <f t="shared" ref="M516:M519" si="301">+L516+K516</f>
        <v>0</v>
      </c>
      <c r="N516" s="66">
        <f t="shared" ref="N516:N519" si="302">H516*M516</f>
        <v>0</v>
      </c>
      <c r="O516" s="10"/>
      <c r="P516" s="10"/>
    </row>
    <row r="517" spans="1:16" ht="15.6" x14ac:dyDescent="0.25">
      <c r="A517" s="50">
        <f>IF(G517&lt;&gt;"",1+MAX($A$2:A516),"")</f>
        <v>378</v>
      </c>
      <c r="B517" s="254"/>
      <c r="C517" s="254"/>
      <c r="D517" s="197" t="s">
        <v>39</v>
      </c>
      <c r="E517" s="53" t="s">
        <v>34</v>
      </c>
      <c r="F517" s="53">
        <f>4+12</f>
        <v>16</v>
      </c>
      <c r="G517" s="108">
        <v>0</v>
      </c>
      <c r="H517" s="63">
        <f t="shared" si="299"/>
        <v>16</v>
      </c>
      <c r="I517" s="56">
        <v>0</v>
      </c>
      <c r="J517" s="56">
        <v>0</v>
      </c>
      <c r="K517" s="97">
        <f t="shared" si="300"/>
        <v>0</v>
      </c>
      <c r="L517" s="97">
        <v>0</v>
      </c>
      <c r="M517" s="65">
        <f t="shared" si="301"/>
        <v>0</v>
      </c>
      <c r="N517" s="66">
        <f t="shared" si="302"/>
        <v>0</v>
      </c>
      <c r="O517" s="10"/>
      <c r="P517" s="10"/>
    </row>
    <row r="518" spans="1:16" ht="15.6" x14ac:dyDescent="0.25">
      <c r="A518" s="50">
        <f>IF(G518&lt;&gt;"",1+MAX($A$2:A517),"")</f>
        <v>379</v>
      </c>
      <c r="B518" s="254"/>
      <c r="C518" s="254"/>
      <c r="D518" s="197" t="s">
        <v>189</v>
      </c>
      <c r="E518" s="53" t="s">
        <v>34</v>
      </c>
      <c r="F518" s="53">
        <v>1</v>
      </c>
      <c r="G518" s="108">
        <v>0</v>
      </c>
      <c r="H518" s="63">
        <f t="shared" si="299"/>
        <v>1</v>
      </c>
      <c r="I518" s="56">
        <v>0</v>
      </c>
      <c r="J518" s="56">
        <v>0</v>
      </c>
      <c r="K518" s="97">
        <f t="shared" si="300"/>
        <v>0</v>
      </c>
      <c r="L518" s="97">
        <v>0</v>
      </c>
      <c r="M518" s="65">
        <f t="shared" si="301"/>
        <v>0</v>
      </c>
      <c r="N518" s="66">
        <f t="shared" si="302"/>
        <v>0</v>
      </c>
      <c r="O518" s="10"/>
      <c r="P518" s="10"/>
    </row>
    <row r="519" spans="1:16" ht="15.6" x14ac:dyDescent="0.25">
      <c r="A519" s="50">
        <f>IF(G519&lt;&gt;"",1+MAX($A$2:A518),"")</f>
        <v>380</v>
      </c>
      <c r="B519" s="254"/>
      <c r="C519" s="254"/>
      <c r="D519" s="197" t="s">
        <v>190</v>
      </c>
      <c r="E519" s="53" t="s">
        <v>34</v>
      </c>
      <c r="F519" s="53">
        <v>9</v>
      </c>
      <c r="G519" s="108">
        <v>0</v>
      </c>
      <c r="H519" s="63">
        <f t="shared" si="299"/>
        <v>9</v>
      </c>
      <c r="I519" s="56">
        <v>0</v>
      </c>
      <c r="J519" s="56">
        <v>0</v>
      </c>
      <c r="K519" s="97">
        <f t="shared" si="300"/>
        <v>0</v>
      </c>
      <c r="L519" s="97">
        <v>0</v>
      </c>
      <c r="M519" s="65">
        <f t="shared" si="301"/>
        <v>0</v>
      </c>
      <c r="N519" s="66">
        <f t="shared" si="302"/>
        <v>0</v>
      </c>
      <c r="O519" s="10"/>
      <c r="P519" s="10"/>
    </row>
    <row r="520" spans="1:16" ht="18" customHeight="1" x14ac:dyDescent="0.25">
      <c r="A520" s="50" t="str">
        <f>IF(G520&lt;&gt;"",1+MAX($A$2:A519),"")</f>
        <v/>
      </c>
      <c r="B520" s="254"/>
      <c r="C520" s="254"/>
      <c r="D520" s="82" t="s">
        <v>50</v>
      </c>
      <c r="E520" s="158"/>
      <c r="F520" s="92"/>
      <c r="G520" s="108"/>
      <c r="H520" s="63"/>
      <c r="I520" s="64"/>
      <c r="J520" s="64"/>
      <c r="K520" s="97"/>
      <c r="L520" s="97"/>
      <c r="M520" s="65"/>
      <c r="N520" s="66"/>
      <c r="O520" s="10"/>
      <c r="P520" s="10"/>
    </row>
    <row r="521" spans="1:16" ht="15.6" x14ac:dyDescent="0.25">
      <c r="A521" s="50">
        <f>IF(G521&lt;&gt;"",1+MAX($A$2:A520),"")</f>
        <v>381</v>
      </c>
      <c r="B521" s="254"/>
      <c r="C521" s="254"/>
      <c r="D521" s="197" t="s">
        <v>40</v>
      </c>
      <c r="E521" s="53" t="s">
        <v>34</v>
      </c>
      <c r="F521" s="53">
        <f>140+146</f>
        <v>286</v>
      </c>
      <c r="G521" s="108">
        <v>0</v>
      </c>
      <c r="H521" s="63">
        <f t="shared" ref="H521:H522" si="303">(G521*F521)+F521</f>
        <v>286</v>
      </c>
      <c r="I521" s="56">
        <v>0</v>
      </c>
      <c r="J521" s="56">
        <v>0</v>
      </c>
      <c r="K521" s="97">
        <f t="shared" ref="K521:K522" si="304">I521*J521</f>
        <v>0</v>
      </c>
      <c r="L521" s="97">
        <v>0</v>
      </c>
      <c r="M521" s="65">
        <f t="shared" ref="M521:M522" si="305">+L521+K521</f>
        <v>0</v>
      </c>
      <c r="N521" s="66">
        <f t="shared" ref="N521:N527" si="306">H521*M521</f>
        <v>0</v>
      </c>
      <c r="O521" s="10"/>
      <c r="P521" s="10"/>
    </row>
    <row r="522" spans="1:16" ht="17.25" customHeight="1" x14ac:dyDescent="0.25">
      <c r="A522" s="50">
        <f>IF(G522&lt;&gt;"",1+MAX($A$2:A521),"")</f>
        <v>382</v>
      </c>
      <c r="B522" s="254"/>
      <c r="C522" s="254"/>
      <c r="D522" s="197" t="s">
        <v>191</v>
      </c>
      <c r="E522" s="53" t="s">
        <v>34</v>
      </c>
      <c r="F522" s="53">
        <v>1</v>
      </c>
      <c r="G522" s="108">
        <v>0</v>
      </c>
      <c r="H522" s="63">
        <f t="shared" si="303"/>
        <v>1</v>
      </c>
      <c r="I522" s="56">
        <v>0</v>
      </c>
      <c r="J522" s="56">
        <v>0</v>
      </c>
      <c r="K522" s="97">
        <f t="shared" si="304"/>
        <v>0</v>
      </c>
      <c r="L522" s="97">
        <v>0</v>
      </c>
      <c r="M522" s="65">
        <f t="shared" si="305"/>
        <v>0</v>
      </c>
      <c r="N522" s="66">
        <f t="shared" si="306"/>
        <v>0</v>
      </c>
      <c r="O522" s="10"/>
      <c r="P522" s="10"/>
    </row>
    <row r="523" spans="1:16" ht="15.6" x14ac:dyDescent="0.25">
      <c r="A523" s="50">
        <f>IF(G523&lt;&gt;"",1+MAX($A$2:A522),"")</f>
        <v>383</v>
      </c>
      <c r="B523" s="254"/>
      <c r="C523" s="254"/>
      <c r="D523" s="197" t="s">
        <v>192</v>
      </c>
      <c r="E523" s="53" t="s">
        <v>34</v>
      </c>
      <c r="F523" s="53">
        <v>14</v>
      </c>
      <c r="G523" s="108">
        <v>0</v>
      </c>
      <c r="H523" s="63">
        <f t="shared" ref="H523:H524" si="307">(G523*F523)+F523</f>
        <v>14</v>
      </c>
      <c r="I523" s="56">
        <v>0</v>
      </c>
      <c r="J523" s="56">
        <v>0</v>
      </c>
      <c r="K523" s="97">
        <f t="shared" ref="K523:K524" si="308">I523*J523</f>
        <v>0</v>
      </c>
      <c r="L523" s="97">
        <v>0</v>
      </c>
      <c r="M523" s="65">
        <f t="shared" ref="M523:M524" si="309">+L523+K523</f>
        <v>0</v>
      </c>
      <c r="N523" s="66">
        <f t="shared" si="306"/>
        <v>0</v>
      </c>
      <c r="O523" s="10"/>
      <c r="P523" s="10"/>
    </row>
    <row r="524" spans="1:16" ht="17.25" customHeight="1" x14ac:dyDescent="0.25">
      <c r="A524" s="50">
        <f>IF(G524&lt;&gt;"",1+MAX($A$2:A523),"")</f>
        <v>384</v>
      </c>
      <c r="B524" s="254"/>
      <c r="C524" s="254"/>
      <c r="D524" s="197" t="s">
        <v>196</v>
      </c>
      <c r="E524" s="53" t="s">
        <v>34</v>
      </c>
      <c r="F524" s="53">
        <v>4</v>
      </c>
      <c r="G524" s="108">
        <v>0</v>
      </c>
      <c r="H524" s="63">
        <f t="shared" si="307"/>
        <v>4</v>
      </c>
      <c r="I524" s="56">
        <v>0</v>
      </c>
      <c r="J524" s="56">
        <v>0</v>
      </c>
      <c r="K524" s="97">
        <f t="shared" si="308"/>
        <v>0</v>
      </c>
      <c r="L524" s="97">
        <v>0</v>
      </c>
      <c r="M524" s="65">
        <f t="shared" si="309"/>
        <v>0</v>
      </c>
      <c r="N524" s="66">
        <f t="shared" si="306"/>
        <v>0</v>
      </c>
      <c r="O524" s="10"/>
      <c r="P524" s="10"/>
    </row>
    <row r="525" spans="1:16" ht="15.6" x14ac:dyDescent="0.25">
      <c r="A525" s="50">
        <f>IF(G525&lt;&gt;"",1+MAX($A$2:A524),"")</f>
        <v>385</v>
      </c>
      <c r="B525" s="254"/>
      <c r="C525" s="254"/>
      <c r="D525" s="197" t="s">
        <v>193</v>
      </c>
      <c r="E525" s="53" t="s">
        <v>34</v>
      </c>
      <c r="F525" s="53">
        <v>4</v>
      </c>
      <c r="G525" s="108">
        <v>0</v>
      </c>
      <c r="H525" s="63">
        <f t="shared" ref="H525:H526" si="310">(G525*F525)+F525</f>
        <v>4</v>
      </c>
      <c r="I525" s="56">
        <v>0</v>
      </c>
      <c r="J525" s="56">
        <v>0</v>
      </c>
      <c r="K525" s="97">
        <f t="shared" ref="K525:K526" si="311">I525*J525</f>
        <v>0</v>
      </c>
      <c r="L525" s="97">
        <v>0</v>
      </c>
      <c r="M525" s="65">
        <f t="shared" ref="M525:M526" si="312">+L525+K525</f>
        <v>0</v>
      </c>
      <c r="N525" s="66">
        <f t="shared" si="306"/>
        <v>0</v>
      </c>
      <c r="O525" s="10"/>
      <c r="P525" s="10"/>
    </row>
    <row r="526" spans="1:16" ht="17.25" customHeight="1" x14ac:dyDescent="0.25">
      <c r="A526" s="50">
        <f>IF(G526&lt;&gt;"",1+MAX($A$2:A525),"")</f>
        <v>386</v>
      </c>
      <c r="B526" s="254"/>
      <c r="C526" s="254"/>
      <c r="D526" s="197" t="s">
        <v>194</v>
      </c>
      <c r="E526" s="53" t="s">
        <v>34</v>
      </c>
      <c r="F526" s="53">
        <v>1</v>
      </c>
      <c r="G526" s="108">
        <v>0</v>
      </c>
      <c r="H526" s="63">
        <f t="shared" si="310"/>
        <v>1</v>
      </c>
      <c r="I526" s="56">
        <v>0</v>
      </c>
      <c r="J526" s="56">
        <v>0</v>
      </c>
      <c r="K526" s="97">
        <f t="shared" si="311"/>
        <v>0</v>
      </c>
      <c r="L526" s="97">
        <v>0</v>
      </c>
      <c r="M526" s="65">
        <f t="shared" si="312"/>
        <v>0</v>
      </c>
      <c r="N526" s="66">
        <f t="shared" si="306"/>
        <v>0</v>
      </c>
      <c r="O526" s="10"/>
      <c r="P526" s="10"/>
    </row>
    <row r="527" spans="1:16" ht="15.6" x14ac:dyDescent="0.25">
      <c r="A527" s="50">
        <f>IF(G527&lt;&gt;"",1+MAX($A$2:A526),"")</f>
        <v>387</v>
      </c>
      <c r="B527" s="254"/>
      <c r="C527" s="254"/>
      <c r="D527" s="197" t="s">
        <v>195</v>
      </c>
      <c r="E527" s="53" t="s">
        <v>34</v>
      </c>
      <c r="F527" s="53">
        <v>1</v>
      </c>
      <c r="G527" s="108">
        <v>0</v>
      </c>
      <c r="H527" s="63">
        <f t="shared" ref="H527" si="313">(G527*F527)+F527</f>
        <v>1</v>
      </c>
      <c r="I527" s="56">
        <v>0</v>
      </c>
      <c r="J527" s="56">
        <v>0</v>
      </c>
      <c r="K527" s="97">
        <f t="shared" ref="K527" si="314">I527*J527</f>
        <v>0</v>
      </c>
      <c r="L527" s="97">
        <v>0</v>
      </c>
      <c r="M527" s="65">
        <f t="shared" ref="M527" si="315">+L527+K527</f>
        <v>0</v>
      </c>
      <c r="N527" s="66">
        <f t="shared" si="306"/>
        <v>0</v>
      </c>
      <c r="O527" s="10"/>
      <c r="P527" s="10"/>
    </row>
    <row r="528" spans="1:16" ht="18" customHeight="1" x14ac:dyDescent="0.25">
      <c r="A528" s="50" t="str">
        <f>IF(G528&lt;&gt;"",1+MAX($A$2:A527),"")</f>
        <v/>
      </c>
      <c r="B528" s="254"/>
      <c r="C528" s="254"/>
      <c r="D528" s="193" t="s">
        <v>222</v>
      </c>
      <c r="E528" s="101"/>
      <c r="F528" s="63"/>
      <c r="G528" s="108"/>
      <c r="H528" s="63"/>
      <c r="I528" s="64"/>
      <c r="J528" s="64"/>
      <c r="K528" s="97"/>
      <c r="L528" s="97"/>
      <c r="M528" s="65"/>
      <c r="N528" s="66"/>
      <c r="O528" s="10"/>
      <c r="P528" s="10"/>
    </row>
    <row r="529" spans="1:20" ht="15.6" x14ac:dyDescent="0.25">
      <c r="A529" s="50">
        <f>IF(G529&lt;&gt;"",1+MAX($A$2:A528),"")</f>
        <v>388</v>
      </c>
      <c r="B529" s="255"/>
      <c r="C529" s="255"/>
      <c r="D529" s="197" t="s">
        <v>226</v>
      </c>
      <c r="E529" s="99" t="s">
        <v>4</v>
      </c>
      <c r="F529" s="63">
        <v>1</v>
      </c>
      <c r="G529" s="108">
        <v>0</v>
      </c>
      <c r="H529" s="63">
        <f t="shared" ref="H529" si="316">(G529*F529)+F529</f>
        <v>1</v>
      </c>
      <c r="I529" s="56">
        <v>0</v>
      </c>
      <c r="J529" s="56">
        <v>0</v>
      </c>
      <c r="K529" s="97">
        <f t="shared" ref="K529" si="317">I529*J529</f>
        <v>0</v>
      </c>
      <c r="L529" s="97">
        <v>0</v>
      </c>
      <c r="M529" s="65">
        <f t="shared" ref="M529" si="318">+L529+K529</f>
        <v>0</v>
      </c>
      <c r="N529" s="66">
        <f>H529*M529</f>
        <v>0</v>
      </c>
      <c r="O529" s="10"/>
      <c r="P529" s="10"/>
    </row>
    <row r="530" spans="1:20" s="1" customFormat="1" ht="18" customHeight="1" x14ac:dyDescent="0.25">
      <c r="A530" s="69" t="str">
        <f>IF(G530&lt;&gt;"",1+MAX($A$2:A529),"")</f>
        <v/>
      </c>
      <c r="B530" s="69"/>
      <c r="C530" s="69"/>
      <c r="D530" s="198"/>
      <c r="E530" s="199"/>
      <c r="F530" s="200"/>
      <c r="G530" s="69"/>
      <c r="H530" s="69"/>
      <c r="I530" s="201"/>
      <c r="J530" s="69"/>
      <c r="K530" s="70"/>
      <c r="L530" s="70"/>
      <c r="M530" s="71" t="s">
        <v>22</v>
      </c>
      <c r="N530" s="202">
        <f>SUM(N400:N529)</f>
        <v>0</v>
      </c>
      <c r="P530" s="203"/>
      <c r="Q530" s="203"/>
    </row>
    <row r="531" spans="1:20" ht="15.6" x14ac:dyDescent="0.25">
      <c r="A531" s="211" t="str">
        <f>IF(G531&lt;&gt;"",1+MAX($A$2:A530),"")</f>
        <v/>
      </c>
      <c r="B531" s="91"/>
      <c r="C531" s="91"/>
      <c r="D531" s="188"/>
      <c r="E531" s="204"/>
      <c r="F531" s="205"/>
      <c r="G531" s="206"/>
      <c r="H531" s="205"/>
      <c r="I531" s="207"/>
      <c r="J531" s="207"/>
      <c r="K531" s="208"/>
      <c r="L531" s="208"/>
      <c r="M531" s="209"/>
      <c r="N531" s="210"/>
      <c r="O531" s="10"/>
      <c r="P531" s="10"/>
    </row>
    <row r="532" spans="1:20" ht="17.399999999999999" x14ac:dyDescent="0.25">
      <c r="A532" s="76" t="str">
        <f>IF(G532&lt;&gt;"",1+MAX($A$2:A531),"")</f>
        <v/>
      </c>
      <c r="B532" s="76"/>
      <c r="C532" s="76"/>
      <c r="D532" s="77"/>
      <c r="E532" s="78" t="s">
        <v>124</v>
      </c>
      <c r="F532" s="79"/>
      <c r="G532" s="79"/>
      <c r="H532" s="79"/>
      <c r="I532" s="79"/>
      <c r="J532" s="79"/>
      <c r="K532" s="79"/>
      <c r="L532" s="79"/>
      <c r="M532" s="80"/>
      <c r="N532" s="81"/>
      <c r="O532" s="10"/>
      <c r="P532" s="10"/>
      <c r="Q532" s="10"/>
      <c r="R532" s="10"/>
      <c r="S532" s="10"/>
      <c r="T532" s="10"/>
    </row>
    <row r="533" spans="1:20" ht="18" customHeight="1" x14ac:dyDescent="0.25">
      <c r="A533" s="50" t="str">
        <f>IF(G533&lt;&gt;"",1+MAX($A$2:A532),"")</f>
        <v/>
      </c>
      <c r="B533" s="253" t="s">
        <v>229</v>
      </c>
      <c r="C533" s="253" t="s">
        <v>228</v>
      </c>
      <c r="D533" s="82" t="s">
        <v>118</v>
      </c>
      <c r="E533" s="158"/>
      <c r="F533" s="92"/>
      <c r="G533" s="108"/>
      <c r="H533" s="63"/>
      <c r="I533" s="64"/>
      <c r="J533" s="64"/>
      <c r="K533" s="97"/>
      <c r="L533" s="97"/>
      <c r="M533" s="65"/>
      <c r="N533" s="66"/>
      <c r="O533" s="10"/>
      <c r="P533" s="10"/>
    </row>
    <row r="534" spans="1:20" ht="18" customHeight="1" x14ac:dyDescent="0.25">
      <c r="A534" s="50" t="str">
        <f>IF(G534&lt;&gt;"",1+MAX($A$2:A533),"")</f>
        <v/>
      </c>
      <c r="B534" s="254"/>
      <c r="C534" s="254"/>
      <c r="D534" s="193" t="s">
        <v>104</v>
      </c>
      <c r="E534" s="101"/>
      <c r="F534" s="63"/>
      <c r="G534" s="108"/>
      <c r="H534" s="63"/>
      <c r="I534" s="64"/>
      <c r="J534" s="64"/>
      <c r="K534" s="97"/>
      <c r="L534" s="97"/>
      <c r="M534" s="65"/>
      <c r="N534" s="66"/>
      <c r="O534" s="10"/>
      <c r="P534" s="10"/>
    </row>
    <row r="535" spans="1:20" ht="15.6" x14ac:dyDescent="0.25">
      <c r="A535" s="50">
        <f>IF(G535&lt;&gt;"",1+MAX($A$2:A534),"")</f>
        <v>389</v>
      </c>
      <c r="B535" s="254"/>
      <c r="C535" s="254"/>
      <c r="D535" s="197" t="s">
        <v>197</v>
      </c>
      <c r="E535" s="53" t="s">
        <v>34</v>
      </c>
      <c r="F535" s="53">
        <f>6+86</f>
        <v>92</v>
      </c>
      <c r="G535" s="108">
        <v>0</v>
      </c>
      <c r="H535" s="63">
        <f t="shared" ref="H535" si="319">(G535*F535)+F535</f>
        <v>92</v>
      </c>
      <c r="I535" s="56">
        <v>0</v>
      </c>
      <c r="J535" s="56">
        <v>0</v>
      </c>
      <c r="K535" s="97">
        <f t="shared" ref="K535:K541" si="320">I535*J535</f>
        <v>0</v>
      </c>
      <c r="L535" s="97">
        <v>0</v>
      </c>
      <c r="M535" s="65">
        <f t="shared" ref="M535:M541" si="321">+L535+K535</f>
        <v>0</v>
      </c>
      <c r="N535" s="66">
        <f t="shared" ref="N535:N541" si="322">H535*M535</f>
        <v>0</v>
      </c>
      <c r="O535" s="10"/>
      <c r="P535" s="10"/>
    </row>
    <row r="536" spans="1:20" ht="15.6" x14ac:dyDescent="0.25">
      <c r="A536" s="50">
        <f>IF(G536&lt;&gt;"",1+MAX($A$2:A535),"")</f>
        <v>390</v>
      </c>
      <c r="B536" s="254"/>
      <c r="C536" s="254"/>
      <c r="D536" s="197" t="s">
        <v>198</v>
      </c>
      <c r="E536" s="53" t="s">
        <v>34</v>
      </c>
      <c r="F536" s="53">
        <v>3</v>
      </c>
      <c r="G536" s="108">
        <v>0</v>
      </c>
      <c r="H536" s="63">
        <f>(G536*F536)+F536</f>
        <v>3</v>
      </c>
      <c r="I536" s="56">
        <v>0</v>
      </c>
      <c r="J536" s="56">
        <v>0</v>
      </c>
      <c r="K536" s="97">
        <f t="shared" si="320"/>
        <v>0</v>
      </c>
      <c r="L536" s="97">
        <v>0</v>
      </c>
      <c r="M536" s="65">
        <f t="shared" si="321"/>
        <v>0</v>
      </c>
      <c r="N536" s="66">
        <f t="shared" si="322"/>
        <v>0</v>
      </c>
      <c r="O536" s="10"/>
      <c r="P536" s="10"/>
    </row>
    <row r="537" spans="1:20" ht="15.6" x14ac:dyDescent="0.25">
      <c r="A537" s="50">
        <f>IF(G537&lt;&gt;"",1+MAX($A$2:A536),"")</f>
        <v>391</v>
      </c>
      <c r="B537" s="254"/>
      <c r="C537" s="254"/>
      <c r="D537" s="197" t="s">
        <v>199</v>
      </c>
      <c r="E537" s="53" t="s">
        <v>34</v>
      </c>
      <c r="F537" s="53">
        <v>4</v>
      </c>
      <c r="G537" s="108">
        <v>0</v>
      </c>
      <c r="H537" s="63">
        <f t="shared" ref="H537:H541" si="323">(G537*F537)+F537</f>
        <v>4</v>
      </c>
      <c r="I537" s="56">
        <v>0</v>
      </c>
      <c r="J537" s="56">
        <v>0</v>
      </c>
      <c r="K537" s="97">
        <f t="shared" si="320"/>
        <v>0</v>
      </c>
      <c r="L537" s="97">
        <v>0</v>
      </c>
      <c r="M537" s="65">
        <f t="shared" si="321"/>
        <v>0</v>
      </c>
      <c r="N537" s="66">
        <f t="shared" si="322"/>
        <v>0</v>
      </c>
      <c r="O537" s="10"/>
      <c r="P537" s="10"/>
    </row>
    <row r="538" spans="1:20" ht="15.6" x14ac:dyDescent="0.25">
      <c r="A538" s="50">
        <f>IF(G538&lt;&gt;"",1+MAX($A$2:A537),"")</f>
        <v>392</v>
      </c>
      <c r="B538" s="254"/>
      <c r="C538" s="254"/>
      <c r="D538" s="197" t="s">
        <v>200</v>
      </c>
      <c r="E538" s="53" t="s">
        <v>34</v>
      </c>
      <c r="F538" s="53">
        <f>6+48</f>
        <v>54</v>
      </c>
      <c r="G538" s="108">
        <v>0</v>
      </c>
      <c r="H538" s="63">
        <f t="shared" si="323"/>
        <v>54</v>
      </c>
      <c r="I538" s="56">
        <v>0</v>
      </c>
      <c r="J538" s="56">
        <v>0</v>
      </c>
      <c r="K538" s="97">
        <f t="shared" si="320"/>
        <v>0</v>
      </c>
      <c r="L538" s="97">
        <v>0</v>
      </c>
      <c r="M538" s="65">
        <f t="shared" si="321"/>
        <v>0</v>
      </c>
      <c r="N538" s="66">
        <f t="shared" si="322"/>
        <v>0</v>
      </c>
      <c r="O538" s="10"/>
      <c r="P538" s="10"/>
    </row>
    <row r="539" spans="1:20" ht="15.6" x14ac:dyDescent="0.25">
      <c r="A539" s="50">
        <f>IF(G539&lt;&gt;"",1+MAX($A$2:A538),"")</f>
        <v>393</v>
      </c>
      <c r="B539" s="254"/>
      <c r="C539" s="254"/>
      <c r="D539" s="197" t="s">
        <v>201</v>
      </c>
      <c r="E539" s="53" t="s">
        <v>34</v>
      </c>
      <c r="F539" s="53">
        <f>4+76</f>
        <v>80</v>
      </c>
      <c r="G539" s="108">
        <v>0</v>
      </c>
      <c r="H539" s="63">
        <f t="shared" ref="H539" si="324">(G539*F539)+F539</f>
        <v>80</v>
      </c>
      <c r="I539" s="56">
        <v>0</v>
      </c>
      <c r="J539" s="56">
        <v>0</v>
      </c>
      <c r="K539" s="97">
        <f t="shared" ref="K539" si="325">I539*J539</f>
        <v>0</v>
      </c>
      <c r="L539" s="97">
        <v>0</v>
      </c>
      <c r="M539" s="65">
        <f t="shared" ref="M539" si="326">+L539+K539</f>
        <v>0</v>
      </c>
      <c r="N539" s="66">
        <f t="shared" ref="N539" si="327">H539*M539</f>
        <v>0</v>
      </c>
      <c r="O539" s="10"/>
      <c r="P539" s="10"/>
    </row>
    <row r="540" spans="1:20" ht="15.6" x14ac:dyDescent="0.25">
      <c r="A540" s="50">
        <f>IF(G540&lt;&gt;"",1+MAX($A$2:A539),"")</f>
        <v>394</v>
      </c>
      <c r="B540" s="254"/>
      <c r="C540" s="254"/>
      <c r="D540" s="197" t="s">
        <v>276</v>
      </c>
      <c r="E540" s="53" t="s">
        <v>34</v>
      </c>
      <c r="F540" s="53">
        <v>70</v>
      </c>
      <c r="G540" s="108">
        <v>0</v>
      </c>
      <c r="H540" s="63">
        <f t="shared" si="323"/>
        <v>70</v>
      </c>
      <c r="I540" s="56">
        <v>0</v>
      </c>
      <c r="J540" s="56">
        <v>0</v>
      </c>
      <c r="K540" s="97">
        <f t="shared" si="320"/>
        <v>0</v>
      </c>
      <c r="L540" s="97">
        <v>0</v>
      </c>
      <c r="M540" s="65">
        <f t="shared" si="321"/>
        <v>0</v>
      </c>
      <c r="N540" s="66">
        <f t="shared" si="322"/>
        <v>0</v>
      </c>
      <c r="O540" s="10"/>
      <c r="P540" s="10"/>
    </row>
    <row r="541" spans="1:20" ht="15.6" x14ac:dyDescent="0.25">
      <c r="A541" s="50">
        <f>IF(G541&lt;&gt;"",1+MAX($A$2:A540),"")</f>
        <v>395</v>
      </c>
      <c r="B541" s="254"/>
      <c r="C541" s="254"/>
      <c r="D541" s="197" t="s">
        <v>202</v>
      </c>
      <c r="E541" s="53" t="s">
        <v>34</v>
      </c>
      <c r="F541" s="53">
        <v>2</v>
      </c>
      <c r="G541" s="108">
        <v>0</v>
      </c>
      <c r="H541" s="63">
        <f t="shared" si="323"/>
        <v>2</v>
      </c>
      <c r="I541" s="56">
        <v>0</v>
      </c>
      <c r="J541" s="56">
        <v>0</v>
      </c>
      <c r="K541" s="97">
        <f t="shared" si="320"/>
        <v>0</v>
      </c>
      <c r="L541" s="97">
        <v>0</v>
      </c>
      <c r="M541" s="65">
        <f t="shared" si="321"/>
        <v>0</v>
      </c>
      <c r="N541" s="66">
        <f t="shared" si="322"/>
        <v>0</v>
      </c>
      <c r="O541" s="10"/>
      <c r="P541" s="10"/>
    </row>
    <row r="542" spans="1:20" ht="18" customHeight="1" x14ac:dyDescent="0.25">
      <c r="A542" s="50" t="str">
        <f>IF(G542&lt;&gt;"",1+MAX($A$2:A541),"")</f>
        <v/>
      </c>
      <c r="B542" s="254"/>
      <c r="C542" s="254"/>
      <c r="D542" s="82" t="s">
        <v>203</v>
      </c>
      <c r="E542" s="158"/>
      <c r="F542" s="92"/>
      <c r="G542" s="108"/>
      <c r="H542" s="63"/>
      <c r="I542" s="64"/>
      <c r="J542" s="64"/>
      <c r="K542" s="97"/>
      <c r="L542" s="97"/>
      <c r="M542" s="65"/>
      <c r="N542" s="66"/>
      <c r="O542" s="10"/>
      <c r="P542" s="10"/>
    </row>
    <row r="543" spans="1:20" ht="18" customHeight="1" x14ac:dyDescent="0.25">
      <c r="A543" s="50" t="str">
        <f>IF(G543&lt;&gt;"",1+MAX($A$2:A542),"")</f>
        <v/>
      </c>
      <c r="B543" s="254"/>
      <c r="C543" s="254"/>
      <c r="D543" s="193" t="s">
        <v>104</v>
      </c>
      <c r="E543" s="101"/>
      <c r="F543" s="63"/>
      <c r="G543" s="108"/>
      <c r="H543" s="63"/>
      <c r="I543" s="64"/>
      <c r="J543" s="64"/>
      <c r="K543" s="97"/>
      <c r="L543" s="97"/>
      <c r="M543" s="65"/>
      <c r="N543" s="66"/>
      <c r="O543" s="10"/>
      <c r="P543" s="10"/>
    </row>
    <row r="544" spans="1:20" ht="15.6" x14ac:dyDescent="0.25">
      <c r="A544" s="50">
        <f>IF(G544&lt;&gt;"",1+MAX($A$2:A543),"")</f>
        <v>396</v>
      </c>
      <c r="B544" s="254"/>
      <c r="C544" s="254"/>
      <c r="D544" s="197" t="s">
        <v>204</v>
      </c>
      <c r="E544" s="53" t="s">
        <v>34</v>
      </c>
      <c r="F544" s="53">
        <v>4</v>
      </c>
      <c r="G544" s="108">
        <v>0</v>
      </c>
      <c r="H544" s="63">
        <f t="shared" ref="H544" si="328">(G544*F544)+F544</f>
        <v>4</v>
      </c>
      <c r="I544" s="56">
        <v>0</v>
      </c>
      <c r="J544" s="56">
        <v>0</v>
      </c>
      <c r="K544" s="97">
        <f t="shared" ref="K544:K545" si="329">I544*J544</f>
        <v>0</v>
      </c>
      <c r="L544" s="97">
        <v>0</v>
      </c>
      <c r="M544" s="65">
        <f t="shared" ref="M544:M545" si="330">+L544+K544</f>
        <v>0</v>
      </c>
      <c r="N544" s="66">
        <f t="shared" ref="N544:N545" si="331">H544*M544</f>
        <v>0</v>
      </c>
      <c r="O544" s="10"/>
      <c r="P544" s="10"/>
    </row>
    <row r="545" spans="1:20" ht="15.6" x14ac:dyDescent="0.25">
      <c r="A545" s="50">
        <f>IF(G545&lt;&gt;"",1+MAX($A$2:A544),"")</f>
        <v>397</v>
      </c>
      <c r="B545" s="254"/>
      <c r="C545" s="254"/>
      <c r="D545" s="197" t="s">
        <v>205</v>
      </c>
      <c r="E545" s="53" t="s">
        <v>34</v>
      </c>
      <c r="F545" s="53">
        <v>2</v>
      </c>
      <c r="G545" s="108">
        <v>0</v>
      </c>
      <c r="H545" s="63">
        <f>(G545*F545)+F545</f>
        <v>2</v>
      </c>
      <c r="I545" s="56">
        <v>0</v>
      </c>
      <c r="J545" s="56">
        <v>0</v>
      </c>
      <c r="K545" s="97">
        <f t="shared" si="329"/>
        <v>0</v>
      </c>
      <c r="L545" s="97">
        <v>0</v>
      </c>
      <c r="M545" s="65">
        <f t="shared" si="330"/>
        <v>0</v>
      </c>
      <c r="N545" s="66">
        <f t="shared" si="331"/>
        <v>0</v>
      </c>
      <c r="O545" s="10"/>
      <c r="P545" s="10"/>
    </row>
    <row r="546" spans="1:20" ht="18" customHeight="1" x14ac:dyDescent="0.25">
      <c r="A546" s="50" t="str">
        <f>IF(G546&lt;&gt;"",1+MAX($A$2:A545),"")</f>
        <v/>
      </c>
      <c r="B546" s="254"/>
      <c r="C546" s="254"/>
      <c r="D546" s="82" t="s">
        <v>206</v>
      </c>
      <c r="E546" s="158"/>
      <c r="F546" s="92"/>
      <c r="G546" s="108"/>
      <c r="H546" s="63"/>
      <c r="I546" s="64"/>
      <c r="J546" s="64"/>
      <c r="K546" s="97"/>
      <c r="L546" s="97"/>
      <c r="M546" s="65"/>
      <c r="N546" s="66"/>
      <c r="O546" s="10"/>
      <c r="P546" s="10"/>
    </row>
    <row r="547" spans="1:20" ht="18" customHeight="1" x14ac:dyDescent="0.25">
      <c r="A547" s="50" t="str">
        <f>IF(G547&lt;&gt;"",1+MAX($A$2:A546),"")</f>
        <v/>
      </c>
      <c r="B547" s="254"/>
      <c r="C547" s="254"/>
      <c r="D547" s="193" t="s">
        <v>104</v>
      </c>
      <c r="E547" s="101"/>
      <c r="F547" s="63"/>
      <c r="G547" s="108"/>
      <c r="H547" s="63"/>
      <c r="I547" s="64"/>
      <c r="J547" s="64"/>
      <c r="K547" s="97"/>
      <c r="L547" s="97"/>
      <c r="M547" s="65"/>
      <c r="N547" s="66"/>
      <c r="O547" s="10"/>
      <c r="P547" s="10"/>
    </row>
    <row r="548" spans="1:20" ht="15.6" x14ac:dyDescent="0.25">
      <c r="A548" s="50">
        <f>IF(G548&lt;&gt;"",1+MAX($A$2:A547),"")</f>
        <v>398</v>
      </c>
      <c r="B548" s="254"/>
      <c r="C548" s="254"/>
      <c r="D548" s="197" t="s">
        <v>207</v>
      </c>
      <c r="E548" s="53" t="s">
        <v>34</v>
      </c>
      <c r="F548" s="53">
        <v>1</v>
      </c>
      <c r="G548" s="108">
        <v>0</v>
      </c>
      <c r="H548" s="63">
        <f t="shared" ref="H548" si="332">(G548*F548)+F548</f>
        <v>1</v>
      </c>
      <c r="I548" s="56">
        <v>0</v>
      </c>
      <c r="J548" s="56">
        <v>0</v>
      </c>
      <c r="K548" s="97">
        <f t="shared" ref="K548" si="333">I548*J548</f>
        <v>0</v>
      </c>
      <c r="L548" s="97">
        <v>0</v>
      </c>
      <c r="M548" s="65">
        <f t="shared" ref="M548" si="334">+L548+K548</f>
        <v>0</v>
      </c>
      <c r="N548" s="66">
        <f t="shared" ref="N548" si="335">H548*M548</f>
        <v>0</v>
      </c>
      <c r="O548" s="10"/>
      <c r="P548" s="10"/>
    </row>
    <row r="549" spans="1:20" ht="18" customHeight="1" x14ac:dyDescent="0.25">
      <c r="A549" s="50" t="str">
        <f>IF(G549&lt;&gt;"",1+MAX($A$2:A548),"")</f>
        <v/>
      </c>
      <c r="B549" s="254"/>
      <c r="C549" s="254"/>
      <c r="D549" s="82" t="s">
        <v>50</v>
      </c>
      <c r="E549" s="158"/>
      <c r="F549" s="92"/>
      <c r="G549" s="108"/>
      <c r="H549" s="63"/>
      <c r="I549" s="64"/>
      <c r="J549" s="64"/>
      <c r="K549" s="97"/>
      <c r="L549" s="97"/>
      <c r="M549" s="65"/>
      <c r="N549" s="66"/>
      <c r="O549" s="10"/>
      <c r="P549" s="10"/>
    </row>
    <row r="550" spans="1:20" ht="15.6" x14ac:dyDescent="0.25">
      <c r="A550" s="50">
        <f>IF(G550&lt;&gt;"",1+MAX($A$2:A549),"")</f>
        <v>399</v>
      </c>
      <c r="B550" s="254"/>
      <c r="C550" s="254"/>
      <c r="D550" s="52" t="s">
        <v>40</v>
      </c>
      <c r="E550" s="98" t="s">
        <v>34</v>
      </c>
      <c r="F550" s="99">
        <f>31+210</f>
        <v>241</v>
      </c>
      <c r="G550" s="108">
        <v>0</v>
      </c>
      <c r="H550" s="63">
        <f t="shared" ref="H550:H551" si="336">(G550*F550)+F550</f>
        <v>241</v>
      </c>
      <c r="I550" s="56">
        <v>0</v>
      </c>
      <c r="J550" s="56">
        <v>0</v>
      </c>
      <c r="K550" s="97">
        <f t="shared" ref="K550:K551" si="337">I550*J550</f>
        <v>0</v>
      </c>
      <c r="L550" s="97">
        <v>0</v>
      </c>
      <c r="M550" s="65">
        <f t="shared" ref="M550:M551" si="338">+L550+K550</f>
        <v>0</v>
      </c>
      <c r="N550" s="66">
        <f>H550*M550</f>
        <v>0</v>
      </c>
      <c r="O550" s="10"/>
      <c r="P550" s="10"/>
    </row>
    <row r="551" spans="1:20" ht="17.25" customHeight="1" x14ac:dyDescent="0.25">
      <c r="A551" s="50">
        <f>IF(G551&lt;&gt;"",1+MAX($A$2:A550),"")</f>
        <v>400</v>
      </c>
      <c r="B551" s="254"/>
      <c r="C551" s="254"/>
      <c r="D551" s="52" t="s">
        <v>142</v>
      </c>
      <c r="E551" s="99" t="s">
        <v>34</v>
      </c>
      <c r="F551" s="99">
        <f>30+210</f>
        <v>240</v>
      </c>
      <c r="G551" s="108">
        <v>0</v>
      </c>
      <c r="H551" s="63">
        <f t="shared" si="336"/>
        <v>240</v>
      </c>
      <c r="I551" s="56">
        <v>0</v>
      </c>
      <c r="J551" s="56">
        <v>0</v>
      </c>
      <c r="K551" s="97">
        <f t="shared" si="337"/>
        <v>0</v>
      </c>
      <c r="L551" s="97">
        <v>0</v>
      </c>
      <c r="M551" s="65">
        <f t="shared" si="338"/>
        <v>0</v>
      </c>
      <c r="N551" s="66">
        <f>H551*M551</f>
        <v>0</v>
      </c>
      <c r="O551" s="10"/>
      <c r="P551" s="10"/>
    </row>
    <row r="552" spans="1:20" ht="18" customHeight="1" x14ac:dyDescent="0.25">
      <c r="A552" s="50" t="str">
        <f>IF(G552&lt;&gt;"",1+MAX($A$2:A551),"")</f>
        <v/>
      </c>
      <c r="B552" s="254"/>
      <c r="C552" s="254"/>
      <c r="D552" s="193" t="s">
        <v>222</v>
      </c>
      <c r="E552" s="101"/>
      <c r="F552" s="63"/>
      <c r="G552" s="108"/>
      <c r="H552" s="63"/>
      <c r="I552" s="64"/>
      <c r="J552" s="64"/>
      <c r="K552" s="97"/>
      <c r="L552" s="97"/>
      <c r="M552" s="65"/>
      <c r="N552" s="66"/>
      <c r="O552" s="10"/>
      <c r="P552" s="10"/>
    </row>
    <row r="553" spans="1:20" ht="15.6" x14ac:dyDescent="0.25">
      <c r="A553" s="50">
        <f>IF(G553&lt;&gt;"",1+MAX($A$2:A552),"")</f>
        <v>401</v>
      </c>
      <c r="B553" s="255"/>
      <c r="C553" s="255"/>
      <c r="D553" s="197" t="s">
        <v>225</v>
      </c>
      <c r="E553" s="99" t="s">
        <v>4</v>
      </c>
      <c r="F553" s="63">
        <v>1</v>
      </c>
      <c r="G553" s="108">
        <v>0</v>
      </c>
      <c r="H553" s="63">
        <f t="shared" ref="H553" si="339">(G553*F553)+F553</f>
        <v>1</v>
      </c>
      <c r="I553" s="56">
        <v>0</v>
      </c>
      <c r="J553" s="56">
        <v>0</v>
      </c>
      <c r="K553" s="97">
        <f t="shared" ref="K553" si="340">I553*J553</f>
        <v>0</v>
      </c>
      <c r="L553" s="97">
        <v>0</v>
      </c>
      <c r="M553" s="65">
        <f t="shared" ref="M553" si="341">+L553+K553</f>
        <v>0</v>
      </c>
      <c r="N553" s="66">
        <f>H553*M553</f>
        <v>0</v>
      </c>
      <c r="O553" s="10"/>
      <c r="P553" s="10"/>
    </row>
    <row r="554" spans="1:20" s="1" customFormat="1" ht="18" customHeight="1" x14ac:dyDescent="0.25">
      <c r="A554" s="69" t="str">
        <f>IF(G554&lt;&gt;"",1+MAX($A$2:A553),"")</f>
        <v/>
      </c>
      <c r="B554" s="69"/>
      <c r="C554" s="69"/>
      <c r="D554" s="198"/>
      <c r="E554" s="199"/>
      <c r="F554" s="200"/>
      <c r="G554" s="69"/>
      <c r="H554" s="69"/>
      <c r="I554" s="201"/>
      <c r="J554" s="69"/>
      <c r="K554" s="70"/>
      <c r="L554" s="70"/>
      <c r="M554" s="71" t="s">
        <v>22</v>
      </c>
      <c r="N554" s="202">
        <f>SUM(N534:N553)</f>
        <v>0</v>
      </c>
      <c r="P554" s="203"/>
      <c r="Q554" s="203"/>
    </row>
    <row r="555" spans="1:20" ht="15.6" x14ac:dyDescent="0.25">
      <c r="A555" s="211" t="str">
        <f>IF(G555&lt;&gt;"",1+MAX($A$2:A554),"")</f>
        <v/>
      </c>
      <c r="B555" s="211"/>
      <c r="C555" s="211"/>
      <c r="D555" s="211"/>
      <c r="E555" s="211"/>
      <c r="F555" s="211"/>
      <c r="G555" s="211"/>
      <c r="H555" s="211"/>
      <c r="I555" s="211"/>
      <c r="J555" s="211"/>
      <c r="K555" s="212"/>
      <c r="L555" s="212"/>
      <c r="M555" s="213"/>
      <c r="N555" s="214"/>
      <c r="O555" s="10"/>
      <c r="P555" s="10"/>
    </row>
    <row r="556" spans="1:20" ht="17.399999999999999" x14ac:dyDescent="0.25">
      <c r="A556" s="76" t="str">
        <f>IF(G556&lt;&gt;"",1+MAX($A$2:A555),"")</f>
        <v/>
      </c>
      <c r="B556" s="76"/>
      <c r="C556" s="76"/>
      <c r="D556" s="77"/>
      <c r="E556" s="78" t="s">
        <v>125</v>
      </c>
      <c r="F556" s="79"/>
      <c r="G556" s="79"/>
      <c r="H556" s="79"/>
      <c r="I556" s="79"/>
      <c r="J556" s="79"/>
      <c r="K556" s="79"/>
      <c r="L556" s="79"/>
      <c r="M556" s="80"/>
      <c r="N556" s="81"/>
      <c r="O556" s="10"/>
      <c r="P556" s="10"/>
      <c r="Q556" s="10"/>
      <c r="R556" s="10"/>
      <c r="S556" s="10"/>
      <c r="T556" s="10"/>
    </row>
    <row r="557" spans="1:20" ht="18" customHeight="1" x14ac:dyDescent="0.25">
      <c r="A557" s="50" t="str">
        <f>IF(G557&lt;&gt;"",1+MAX($A$2:A556),"")</f>
        <v/>
      </c>
      <c r="B557" s="253" t="s">
        <v>229</v>
      </c>
      <c r="C557" s="253" t="s">
        <v>228</v>
      </c>
      <c r="D557" s="82" t="s">
        <v>119</v>
      </c>
      <c r="E557" s="158"/>
      <c r="F557" s="92"/>
      <c r="G557" s="108"/>
      <c r="H557" s="63"/>
      <c r="I557" s="64"/>
      <c r="J557" s="64"/>
      <c r="K557" s="97"/>
      <c r="L557" s="97"/>
      <c r="M557" s="65"/>
      <c r="N557" s="66"/>
      <c r="O557" s="10"/>
      <c r="P557" s="10"/>
    </row>
    <row r="558" spans="1:20" ht="18" customHeight="1" x14ac:dyDescent="0.25">
      <c r="A558" s="50" t="str">
        <f>IF(G558&lt;&gt;"",1+MAX($A$2:A557),"")</f>
        <v/>
      </c>
      <c r="B558" s="254"/>
      <c r="C558" s="254"/>
      <c r="D558" s="193" t="s">
        <v>104</v>
      </c>
      <c r="E558" s="101"/>
      <c r="F558" s="63"/>
      <c r="G558" s="108"/>
      <c r="H558" s="63"/>
      <c r="I558" s="64"/>
      <c r="J558" s="64"/>
      <c r="K558" s="97"/>
      <c r="L558" s="97"/>
      <c r="M558" s="65"/>
      <c r="N558" s="66"/>
      <c r="O558" s="10"/>
      <c r="P558" s="10"/>
    </row>
    <row r="559" spans="1:20" ht="15.6" x14ac:dyDescent="0.25">
      <c r="A559" s="50">
        <f>IF(G559&lt;&gt;"",1+MAX($A$2:A558),"")</f>
        <v>402</v>
      </c>
      <c r="B559" s="254"/>
      <c r="C559" s="254"/>
      <c r="D559" s="197" t="s">
        <v>208</v>
      </c>
      <c r="E559" s="53" t="s">
        <v>34</v>
      </c>
      <c r="F559" s="53">
        <v>9</v>
      </c>
      <c r="G559" s="108">
        <v>0</v>
      </c>
      <c r="H559" s="63">
        <f t="shared" ref="H559" si="342">(G559*F559)+F559</f>
        <v>9</v>
      </c>
      <c r="I559" s="56">
        <v>0</v>
      </c>
      <c r="J559" s="56">
        <v>0</v>
      </c>
      <c r="K559" s="97">
        <f t="shared" ref="K559:K573" si="343">I559*J559</f>
        <v>0</v>
      </c>
      <c r="L559" s="97">
        <v>0</v>
      </c>
      <c r="M559" s="65">
        <f t="shared" ref="M559:M573" si="344">+L559+K559</f>
        <v>0</v>
      </c>
      <c r="N559" s="66">
        <f t="shared" ref="N559:N573" si="345">H559*M559</f>
        <v>0</v>
      </c>
      <c r="O559" s="10"/>
      <c r="P559" s="10"/>
    </row>
    <row r="560" spans="1:20" ht="15.6" x14ac:dyDescent="0.25">
      <c r="A560" s="50">
        <f>IF(G560&lt;&gt;"",1+MAX($A$2:A559),"")</f>
        <v>403</v>
      </c>
      <c r="B560" s="254"/>
      <c r="C560" s="254"/>
      <c r="D560" s="197" t="s">
        <v>209</v>
      </c>
      <c r="E560" s="53" t="s">
        <v>34</v>
      </c>
      <c r="F560" s="53">
        <v>12</v>
      </c>
      <c r="G560" s="108">
        <v>0</v>
      </c>
      <c r="H560" s="63">
        <f>(G560*F560)+F560</f>
        <v>12</v>
      </c>
      <c r="I560" s="56">
        <v>0</v>
      </c>
      <c r="J560" s="56">
        <v>0</v>
      </c>
      <c r="K560" s="97">
        <f t="shared" si="343"/>
        <v>0</v>
      </c>
      <c r="L560" s="97">
        <v>0</v>
      </c>
      <c r="M560" s="65">
        <f t="shared" si="344"/>
        <v>0</v>
      </c>
      <c r="N560" s="66">
        <f t="shared" si="345"/>
        <v>0</v>
      </c>
      <c r="O560" s="10"/>
      <c r="P560" s="10"/>
    </row>
    <row r="561" spans="1:16" ht="15.6" x14ac:dyDescent="0.25">
      <c r="A561" s="50">
        <f>IF(G561&lt;&gt;"",1+MAX($A$2:A560),"")</f>
        <v>404</v>
      </c>
      <c r="B561" s="254"/>
      <c r="C561" s="254"/>
      <c r="D561" s="197" t="s">
        <v>210</v>
      </c>
      <c r="E561" s="53" t="s">
        <v>34</v>
      </c>
      <c r="F561" s="53">
        <v>14</v>
      </c>
      <c r="G561" s="108">
        <v>0</v>
      </c>
      <c r="H561" s="63">
        <f t="shared" ref="H561" si="346">(G561*F561)+F561</f>
        <v>14</v>
      </c>
      <c r="I561" s="56">
        <v>0</v>
      </c>
      <c r="J561" s="56">
        <v>0</v>
      </c>
      <c r="K561" s="97">
        <f t="shared" ref="K561" si="347">I561*J561</f>
        <v>0</v>
      </c>
      <c r="L561" s="97">
        <v>0</v>
      </c>
      <c r="M561" s="65">
        <f t="shared" ref="M561" si="348">+L561+K561</f>
        <v>0</v>
      </c>
      <c r="N561" s="66">
        <f t="shared" ref="N561" si="349">H561*M561</f>
        <v>0</v>
      </c>
      <c r="O561" s="10"/>
      <c r="P561" s="10"/>
    </row>
    <row r="562" spans="1:16" ht="15.6" x14ac:dyDescent="0.25">
      <c r="A562" s="50">
        <f>IF(G562&lt;&gt;"",1+MAX($A$2:A561),"")</f>
        <v>405</v>
      </c>
      <c r="B562" s="254"/>
      <c r="C562" s="254"/>
      <c r="D562" s="197" t="s">
        <v>281</v>
      </c>
      <c r="E562" s="53" t="s">
        <v>34</v>
      </c>
      <c r="F562" s="53">
        <v>143</v>
      </c>
      <c r="G562" s="108">
        <v>0</v>
      </c>
      <c r="H562" s="63">
        <f t="shared" ref="H562:H573" si="350">(G562*F562)+F562</f>
        <v>143</v>
      </c>
      <c r="I562" s="56">
        <v>0</v>
      </c>
      <c r="J562" s="56">
        <v>0</v>
      </c>
      <c r="K562" s="97">
        <f t="shared" si="343"/>
        <v>0</v>
      </c>
      <c r="L562" s="97">
        <v>0</v>
      </c>
      <c r="M562" s="65">
        <f t="shared" si="344"/>
        <v>0</v>
      </c>
      <c r="N562" s="66">
        <f t="shared" si="345"/>
        <v>0</v>
      </c>
      <c r="O562" s="10"/>
      <c r="P562" s="10"/>
    </row>
    <row r="563" spans="1:16" ht="15.6" x14ac:dyDescent="0.25">
      <c r="A563" s="50">
        <f>IF(G563&lt;&gt;"",1+MAX($A$2:A562),"")</f>
        <v>406</v>
      </c>
      <c r="B563" s="254"/>
      <c r="C563" s="254"/>
      <c r="D563" s="197" t="s">
        <v>211</v>
      </c>
      <c r="E563" s="53" t="s">
        <v>34</v>
      </c>
      <c r="F563" s="53">
        <f>28+73</f>
        <v>101</v>
      </c>
      <c r="G563" s="108">
        <v>0</v>
      </c>
      <c r="H563" s="63">
        <f t="shared" si="350"/>
        <v>101</v>
      </c>
      <c r="I563" s="56">
        <v>0</v>
      </c>
      <c r="J563" s="56">
        <v>0</v>
      </c>
      <c r="K563" s="97">
        <f t="shared" si="343"/>
        <v>0</v>
      </c>
      <c r="L563" s="97">
        <v>0</v>
      </c>
      <c r="M563" s="65">
        <f t="shared" si="344"/>
        <v>0</v>
      </c>
      <c r="N563" s="66">
        <f t="shared" si="345"/>
        <v>0</v>
      </c>
      <c r="O563" s="10"/>
      <c r="P563" s="10"/>
    </row>
    <row r="564" spans="1:16" ht="15.6" x14ac:dyDescent="0.25">
      <c r="A564" s="50">
        <f>IF(G564&lt;&gt;"",1+MAX($A$2:A563),"")</f>
        <v>407</v>
      </c>
      <c r="B564" s="254"/>
      <c r="C564" s="254"/>
      <c r="D564" s="197" t="s">
        <v>212</v>
      </c>
      <c r="E564" s="53" t="s">
        <v>34</v>
      </c>
      <c r="F564" s="53">
        <v>6</v>
      </c>
      <c r="G564" s="108">
        <v>0</v>
      </c>
      <c r="H564" s="63">
        <f t="shared" si="350"/>
        <v>6</v>
      </c>
      <c r="I564" s="56">
        <v>0</v>
      </c>
      <c r="J564" s="56">
        <v>0</v>
      </c>
      <c r="K564" s="97">
        <f t="shared" si="343"/>
        <v>0</v>
      </c>
      <c r="L564" s="97">
        <v>0</v>
      </c>
      <c r="M564" s="65">
        <f t="shared" si="344"/>
        <v>0</v>
      </c>
      <c r="N564" s="66">
        <f t="shared" si="345"/>
        <v>0</v>
      </c>
      <c r="O564" s="10"/>
      <c r="P564" s="10"/>
    </row>
    <row r="565" spans="1:16" ht="15.6" x14ac:dyDescent="0.25">
      <c r="A565" s="50">
        <f>IF(G565&lt;&gt;"",1+MAX($A$2:A564),"")</f>
        <v>408</v>
      </c>
      <c r="B565" s="254"/>
      <c r="C565" s="254"/>
      <c r="D565" s="197" t="s">
        <v>213</v>
      </c>
      <c r="E565" s="53" t="s">
        <v>34</v>
      </c>
      <c r="F565" s="53">
        <v>6</v>
      </c>
      <c r="G565" s="108">
        <v>0</v>
      </c>
      <c r="H565" s="63">
        <f t="shared" si="350"/>
        <v>6</v>
      </c>
      <c r="I565" s="56">
        <v>0</v>
      </c>
      <c r="J565" s="56">
        <v>0</v>
      </c>
      <c r="K565" s="97">
        <f t="shared" si="343"/>
        <v>0</v>
      </c>
      <c r="L565" s="97">
        <v>0</v>
      </c>
      <c r="M565" s="65">
        <f t="shared" si="344"/>
        <v>0</v>
      </c>
      <c r="N565" s="66">
        <f t="shared" si="345"/>
        <v>0</v>
      </c>
      <c r="O565" s="10"/>
      <c r="P565" s="10"/>
    </row>
    <row r="566" spans="1:16" ht="15.6" x14ac:dyDescent="0.25">
      <c r="A566" s="50">
        <f>IF(G566&lt;&gt;"",1+MAX($A$2:A565),"")</f>
        <v>409</v>
      </c>
      <c r="B566" s="254"/>
      <c r="C566" s="254"/>
      <c r="D566" s="197" t="s">
        <v>214</v>
      </c>
      <c r="E566" s="53" t="s">
        <v>34</v>
      </c>
      <c r="F566" s="53">
        <v>2</v>
      </c>
      <c r="G566" s="108">
        <v>0</v>
      </c>
      <c r="H566" s="63">
        <f t="shared" si="350"/>
        <v>2</v>
      </c>
      <c r="I566" s="56">
        <v>0</v>
      </c>
      <c r="J566" s="56">
        <v>0</v>
      </c>
      <c r="K566" s="97">
        <f t="shared" si="343"/>
        <v>0</v>
      </c>
      <c r="L566" s="97">
        <v>0</v>
      </c>
      <c r="M566" s="65">
        <f t="shared" si="344"/>
        <v>0</v>
      </c>
      <c r="N566" s="66">
        <f t="shared" si="345"/>
        <v>0</v>
      </c>
      <c r="O566" s="10"/>
      <c r="P566" s="10"/>
    </row>
    <row r="567" spans="1:16" ht="15.6" x14ac:dyDescent="0.25">
      <c r="A567" s="50">
        <f>IF(G567&lt;&gt;"",1+MAX($A$2:A566),"")</f>
        <v>410</v>
      </c>
      <c r="B567" s="254"/>
      <c r="C567" s="254"/>
      <c r="D567" s="197" t="s">
        <v>215</v>
      </c>
      <c r="E567" s="53" t="s">
        <v>34</v>
      </c>
      <c r="F567" s="53">
        <v>1</v>
      </c>
      <c r="G567" s="108">
        <v>0</v>
      </c>
      <c r="H567" s="63">
        <f t="shared" si="350"/>
        <v>1</v>
      </c>
      <c r="I567" s="56">
        <v>0</v>
      </c>
      <c r="J567" s="56">
        <v>0</v>
      </c>
      <c r="K567" s="97">
        <f t="shared" si="343"/>
        <v>0</v>
      </c>
      <c r="L567" s="97">
        <v>0</v>
      </c>
      <c r="M567" s="65">
        <f t="shared" si="344"/>
        <v>0</v>
      </c>
      <c r="N567" s="66">
        <f t="shared" si="345"/>
        <v>0</v>
      </c>
      <c r="O567" s="10"/>
      <c r="P567" s="10"/>
    </row>
    <row r="568" spans="1:16" ht="15.6" x14ac:dyDescent="0.25">
      <c r="A568" s="50">
        <f>IF(G568&lt;&gt;"",1+MAX($A$2:A567),"")</f>
        <v>411</v>
      </c>
      <c r="B568" s="254"/>
      <c r="C568" s="254"/>
      <c r="D568" s="197" t="s">
        <v>216</v>
      </c>
      <c r="E568" s="53" t="s">
        <v>34</v>
      </c>
      <c r="F568" s="53">
        <v>1</v>
      </c>
      <c r="G568" s="108">
        <v>0</v>
      </c>
      <c r="H568" s="63">
        <f t="shared" si="350"/>
        <v>1</v>
      </c>
      <c r="I568" s="56">
        <v>0</v>
      </c>
      <c r="J568" s="56">
        <v>0</v>
      </c>
      <c r="K568" s="97">
        <f t="shared" si="343"/>
        <v>0</v>
      </c>
      <c r="L568" s="97">
        <v>0</v>
      </c>
      <c r="M568" s="65">
        <f t="shared" si="344"/>
        <v>0</v>
      </c>
      <c r="N568" s="66">
        <f t="shared" si="345"/>
        <v>0</v>
      </c>
      <c r="O568" s="10"/>
      <c r="P568" s="10"/>
    </row>
    <row r="569" spans="1:16" ht="15.6" x14ac:dyDescent="0.25">
      <c r="A569" s="50">
        <f>IF(G569&lt;&gt;"",1+MAX($A$2:A568),"")</f>
        <v>412</v>
      </c>
      <c r="B569" s="254"/>
      <c r="C569" s="254"/>
      <c r="D569" s="197" t="s">
        <v>217</v>
      </c>
      <c r="E569" s="53" t="s">
        <v>34</v>
      </c>
      <c r="F569" s="53">
        <v>1</v>
      </c>
      <c r="G569" s="108">
        <v>0</v>
      </c>
      <c r="H569" s="63">
        <f t="shared" si="350"/>
        <v>1</v>
      </c>
      <c r="I569" s="56">
        <v>0</v>
      </c>
      <c r="J569" s="56">
        <v>0</v>
      </c>
      <c r="K569" s="97">
        <f t="shared" si="343"/>
        <v>0</v>
      </c>
      <c r="L569" s="97">
        <v>0</v>
      </c>
      <c r="M569" s="65">
        <f t="shared" si="344"/>
        <v>0</v>
      </c>
      <c r="N569" s="66">
        <f t="shared" si="345"/>
        <v>0</v>
      </c>
      <c r="O569" s="10"/>
      <c r="P569" s="10"/>
    </row>
    <row r="570" spans="1:16" ht="15.6" x14ac:dyDescent="0.25">
      <c r="A570" s="50">
        <f>IF(G570&lt;&gt;"",1+MAX($A$2:A569),"")</f>
        <v>413</v>
      </c>
      <c r="B570" s="254"/>
      <c r="C570" s="254"/>
      <c r="D570" s="197" t="s">
        <v>218</v>
      </c>
      <c r="E570" s="53" t="s">
        <v>34</v>
      </c>
      <c r="F570" s="53">
        <v>2</v>
      </c>
      <c r="G570" s="108">
        <v>0</v>
      </c>
      <c r="H570" s="63">
        <f t="shared" si="350"/>
        <v>2</v>
      </c>
      <c r="I570" s="56">
        <v>0</v>
      </c>
      <c r="J570" s="56">
        <v>0</v>
      </c>
      <c r="K570" s="97">
        <f t="shared" si="343"/>
        <v>0</v>
      </c>
      <c r="L570" s="97">
        <v>0</v>
      </c>
      <c r="M570" s="65">
        <f t="shared" si="344"/>
        <v>0</v>
      </c>
      <c r="N570" s="66">
        <f t="shared" si="345"/>
        <v>0</v>
      </c>
      <c r="O570" s="10"/>
      <c r="P570" s="10"/>
    </row>
    <row r="571" spans="1:16" ht="15.6" x14ac:dyDescent="0.25">
      <c r="A571" s="50">
        <f>IF(G571&lt;&gt;"",1+MAX($A$2:A570),"")</f>
        <v>414</v>
      </c>
      <c r="B571" s="254"/>
      <c r="C571" s="254"/>
      <c r="D571" s="197" t="s">
        <v>219</v>
      </c>
      <c r="E571" s="53" t="s">
        <v>34</v>
      </c>
      <c r="F571" s="53">
        <v>1</v>
      </c>
      <c r="G571" s="108">
        <v>0</v>
      </c>
      <c r="H571" s="63">
        <f t="shared" si="350"/>
        <v>1</v>
      </c>
      <c r="I571" s="56">
        <v>0</v>
      </c>
      <c r="J571" s="56">
        <v>0</v>
      </c>
      <c r="K571" s="97">
        <f t="shared" si="343"/>
        <v>0</v>
      </c>
      <c r="L571" s="97">
        <v>0</v>
      </c>
      <c r="M571" s="65">
        <f t="shared" si="344"/>
        <v>0</v>
      </c>
      <c r="N571" s="66">
        <f t="shared" si="345"/>
        <v>0</v>
      </c>
      <c r="O571" s="10"/>
      <c r="P571" s="10"/>
    </row>
    <row r="572" spans="1:16" ht="15.6" x14ac:dyDescent="0.25">
      <c r="A572" s="50">
        <f>IF(G572&lt;&gt;"",1+MAX($A$2:A571),"")</f>
        <v>415</v>
      </c>
      <c r="B572" s="254"/>
      <c r="C572" s="254"/>
      <c r="D572" s="197" t="s">
        <v>220</v>
      </c>
      <c r="E572" s="53" t="s">
        <v>34</v>
      </c>
      <c r="F572" s="53">
        <v>1</v>
      </c>
      <c r="G572" s="108">
        <v>0</v>
      </c>
      <c r="H572" s="63">
        <f t="shared" si="350"/>
        <v>1</v>
      </c>
      <c r="I572" s="56">
        <v>0</v>
      </c>
      <c r="J572" s="56">
        <v>0</v>
      </c>
      <c r="K572" s="97">
        <f t="shared" si="343"/>
        <v>0</v>
      </c>
      <c r="L572" s="97">
        <v>0</v>
      </c>
      <c r="M572" s="65">
        <f t="shared" si="344"/>
        <v>0</v>
      </c>
      <c r="N572" s="66">
        <f t="shared" si="345"/>
        <v>0</v>
      </c>
      <c r="O572" s="10"/>
      <c r="P572" s="10"/>
    </row>
    <row r="573" spans="1:16" ht="15.6" x14ac:dyDescent="0.25">
      <c r="A573" s="50">
        <f>IF(G573&lt;&gt;"",1+MAX($A$2:A572),"")</f>
        <v>416</v>
      </c>
      <c r="B573" s="254"/>
      <c r="C573" s="254"/>
      <c r="D573" s="197" t="s">
        <v>221</v>
      </c>
      <c r="E573" s="53" t="s">
        <v>34</v>
      </c>
      <c r="F573" s="53">
        <v>1</v>
      </c>
      <c r="G573" s="108">
        <v>0</v>
      </c>
      <c r="H573" s="63">
        <f t="shared" si="350"/>
        <v>1</v>
      </c>
      <c r="I573" s="56">
        <v>0</v>
      </c>
      <c r="J573" s="56">
        <v>0</v>
      </c>
      <c r="K573" s="97">
        <f t="shared" si="343"/>
        <v>0</v>
      </c>
      <c r="L573" s="97">
        <v>0</v>
      </c>
      <c r="M573" s="65">
        <f t="shared" si="344"/>
        <v>0</v>
      </c>
      <c r="N573" s="66">
        <f t="shared" si="345"/>
        <v>0</v>
      </c>
      <c r="O573" s="10"/>
      <c r="P573" s="10"/>
    </row>
    <row r="574" spans="1:16" ht="18" customHeight="1" x14ac:dyDescent="0.25">
      <c r="A574" s="50" t="str">
        <f>IF(G574&lt;&gt;"",1+MAX($A$2:A573),"")</f>
        <v/>
      </c>
      <c r="B574" s="254"/>
      <c r="C574" s="254"/>
      <c r="D574" s="82" t="s">
        <v>50</v>
      </c>
      <c r="E574" s="158"/>
      <c r="F574" s="92"/>
      <c r="G574" s="108"/>
      <c r="H574" s="63"/>
      <c r="I574" s="64"/>
      <c r="J574" s="64"/>
      <c r="K574" s="97"/>
      <c r="L574" s="97"/>
      <c r="M574" s="65"/>
      <c r="N574" s="66"/>
      <c r="O574" s="10"/>
      <c r="P574" s="10"/>
    </row>
    <row r="575" spans="1:16" ht="15.6" x14ac:dyDescent="0.25">
      <c r="A575" s="50">
        <f>IF(G575&lt;&gt;"",1+MAX($A$2:A574),"")</f>
        <v>417</v>
      </c>
      <c r="B575" s="254"/>
      <c r="C575" s="254"/>
      <c r="D575" s="52" t="s">
        <v>40</v>
      </c>
      <c r="E575" s="98" t="s">
        <v>34</v>
      </c>
      <c r="F575" s="99">
        <f>85+216</f>
        <v>301</v>
      </c>
      <c r="G575" s="108">
        <v>0</v>
      </c>
      <c r="H575" s="63">
        <f t="shared" ref="H575:H576" si="351">(G575*F575)+F575</f>
        <v>301</v>
      </c>
      <c r="I575" s="56">
        <v>0</v>
      </c>
      <c r="J575" s="56">
        <v>0</v>
      </c>
      <c r="K575" s="97">
        <f t="shared" ref="K575:K576" si="352">I575*J575</f>
        <v>0</v>
      </c>
      <c r="L575" s="97">
        <v>0</v>
      </c>
      <c r="M575" s="65">
        <f t="shared" ref="M575:M576" si="353">+L575+K575</f>
        <v>0</v>
      </c>
      <c r="N575" s="66">
        <f>H575*M575</f>
        <v>0</v>
      </c>
      <c r="O575" s="10"/>
      <c r="P575" s="10"/>
    </row>
    <row r="576" spans="1:16" ht="17.25" customHeight="1" x14ac:dyDescent="0.25">
      <c r="A576" s="50">
        <f>IF(G576&lt;&gt;"",1+MAX($A$2:A575),"")</f>
        <v>418</v>
      </c>
      <c r="B576" s="254"/>
      <c r="C576" s="254"/>
      <c r="D576" s="52" t="s">
        <v>142</v>
      </c>
      <c r="E576" s="99" t="s">
        <v>34</v>
      </c>
      <c r="F576" s="99">
        <f>85+216</f>
        <v>301</v>
      </c>
      <c r="G576" s="108">
        <v>0</v>
      </c>
      <c r="H576" s="63">
        <f t="shared" si="351"/>
        <v>301</v>
      </c>
      <c r="I576" s="56">
        <v>0</v>
      </c>
      <c r="J576" s="56">
        <v>0</v>
      </c>
      <c r="K576" s="97">
        <f t="shared" si="352"/>
        <v>0</v>
      </c>
      <c r="L576" s="97">
        <v>0</v>
      </c>
      <c r="M576" s="65">
        <f t="shared" si="353"/>
        <v>0</v>
      </c>
      <c r="N576" s="66">
        <f>H576*M576</f>
        <v>0</v>
      </c>
      <c r="O576" s="10"/>
      <c r="P576" s="10"/>
    </row>
    <row r="577" spans="1:20" ht="18" customHeight="1" x14ac:dyDescent="0.25">
      <c r="A577" s="50" t="str">
        <f>IF(G577&lt;&gt;"",1+MAX($A$2:A576),"")</f>
        <v/>
      </c>
      <c r="B577" s="254"/>
      <c r="C577" s="254"/>
      <c r="D577" s="193" t="s">
        <v>222</v>
      </c>
      <c r="E577" s="101"/>
      <c r="F577" s="63"/>
      <c r="G577" s="108"/>
      <c r="H577" s="63"/>
      <c r="I577" s="64"/>
      <c r="J577" s="64"/>
      <c r="K577" s="97"/>
      <c r="L577" s="97"/>
      <c r="M577" s="65"/>
      <c r="N577" s="66"/>
      <c r="O577" s="10"/>
      <c r="P577" s="10"/>
    </row>
    <row r="578" spans="1:20" ht="31.2" x14ac:dyDescent="0.25">
      <c r="A578" s="50">
        <f>IF(G578&lt;&gt;"",1+MAX($A$2:A577),"")</f>
        <v>419</v>
      </c>
      <c r="B578" s="255"/>
      <c r="C578" s="255"/>
      <c r="D578" s="197" t="s">
        <v>224</v>
      </c>
      <c r="E578" s="99" t="s">
        <v>4</v>
      </c>
      <c r="F578" s="63">
        <v>1</v>
      </c>
      <c r="G578" s="108">
        <v>0</v>
      </c>
      <c r="H578" s="63">
        <f t="shared" ref="H578" si="354">(G578*F578)+F578</f>
        <v>1</v>
      </c>
      <c r="I578" s="56">
        <v>0</v>
      </c>
      <c r="J578" s="56">
        <v>0</v>
      </c>
      <c r="K578" s="97">
        <f t="shared" ref="K578" si="355">I578*J578</f>
        <v>0</v>
      </c>
      <c r="L578" s="97">
        <v>0</v>
      </c>
      <c r="M578" s="65">
        <f t="shared" ref="M578" si="356">+L578+K578</f>
        <v>0</v>
      </c>
      <c r="N578" s="66">
        <f>H578*M578</f>
        <v>0</v>
      </c>
      <c r="O578" s="10"/>
      <c r="P578" s="10"/>
    </row>
    <row r="579" spans="1:20" s="1" customFormat="1" ht="18" customHeight="1" x14ac:dyDescent="0.25">
      <c r="A579" s="69" t="str">
        <f>IF(G579&lt;&gt;"",1+MAX($A$2:A578),"")</f>
        <v/>
      </c>
      <c r="B579" s="69"/>
      <c r="C579" s="69"/>
      <c r="D579" s="198"/>
      <c r="E579" s="199"/>
      <c r="F579" s="200"/>
      <c r="G579" s="69"/>
      <c r="H579" s="69"/>
      <c r="I579" s="201"/>
      <c r="J579" s="69"/>
      <c r="K579" s="70"/>
      <c r="L579" s="70"/>
      <c r="M579" s="71" t="s">
        <v>22</v>
      </c>
      <c r="N579" s="202">
        <f>SUM(N557:N578)</f>
        <v>0</v>
      </c>
      <c r="P579" s="203"/>
      <c r="Q579" s="203"/>
    </row>
    <row r="580" spans="1:20" s="1" customFormat="1" ht="18" customHeight="1" x14ac:dyDescent="0.25">
      <c r="A580" s="215" t="str">
        <f>IF(G580&lt;&gt;"",1+MAX($A$2:A579),"")</f>
        <v/>
      </c>
      <c r="B580" s="215"/>
      <c r="C580" s="215"/>
      <c r="D580" s="216"/>
      <c r="E580" s="217"/>
      <c r="F580" s="218"/>
      <c r="G580" s="215"/>
      <c r="H580" s="215"/>
      <c r="I580" s="219"/>
      <c r="J580" s="215"/>
      <c r="K580" s="220"/>
      <c r="L580" s="220"/>
      <c r="M580" s="221"/>
      <c r="N580" s="222"/>
      <c r="P580" s="203"/>
      <c r="Q580" s="203"/>
    </row>
    <row r="581" spans="1:20" ht="17.399999999999999" x14ac:dyDescent="0.25">
      <c r="A581" s="76" t="str">
        <f>IF(G581&lt;&gt;"",1+MAX($A$2:A580),"")</f>
        <v/>
      </c>
      <c r="B581" s="76"/>
      <c r="C581" s="76"/>
      <c r="D581" s="77"/>
      <c r="E581" s="78" t="s">
        <v>80</v>
      </c>
      <c r="F581" s="79"/>
      <c r="G581" s="79"/>
      <c r="H581" s="79"/>
      <c r="I581" s="79"/>
      <c r="J581" s="79"/>
      <c r="K581" s="79"/>
      <c r="L581" s="79"/>
      <c r="M581" s="80"/>
      <c r="N581" s="81"/>
      <c r="O581" s="10"/>
      <c r="P581" s="10"/>
      <c r="Q581" s="10"/>
      <c r="R581" s="10"/>
      <c r="S581" s="10"/>
      <c r="T581" s="10"/>
    </row>
    <row r="582" spans="1:20" ht="18" customHeight="1" x14ac:dyDescent="0.25">
      <c r="A582" s="50" t="str">
        <f>IF(G582&lt;&gt;"",1+MAX($A$2:A581),"")</f>
        <v/>
      </c>
      <c r="B582" s="253" t="s">
        <v>230</v>
      </c>
      <c r="C582" s="253" t="s">
        <v>228</v>
      </c>
      <c r="D582" s="82" t="s">
        <v>46</v>
      </c>
      <c r="E582" s="158"/>
      <c r="F582" s="92"/>
      <c r="G582" s="108" t="str">
        <f t="shared" ref="G582" si="357">IF(F582=0,"",0)</f>
        <v/>
      </c>
      <c r="H582" s="109" t="str">
        <f>IF(F582=0,"",F582*(1+G582))</f>
        <v/>
      </c>
      <c r="I582" s="109"/>
      <c r="J582" s="109"/>
      <c r="K582" s="97"/>
      <c r="L582" s="97"/>
      <c r="M582" s="65"/>
      <c r="N582" s="66"/>
      <c r="O582" s="10"/>
      <c r="P582" s="10"/>
    </row>
    <row r="583" spans="1:20" ht="18" customHeight="1" x14ac:dyDescent="0.25">
      <c r="A583" s="50" t="str">
        <f>IF(G583&lt;&gt;"",1+MAX($A$2:A582),"")</f>
        <v/>
      </c>
      <c r="B583" s="254"/>
      <c r="C583" s="254"/>
      <c r="D583" s="193" t="s">
        <v>104</v>
      </c>
      <c r="E583" s="101"/>
      <c r="F583" s="63"/>
      <c r="G583" s="108"/>
      <c r="H583" s="63"/>
      <c r="I583" s="64"/>
      <c r="J583" s="64"/>
      <c r="K583" s="97"/>
      <c r="L583" s="97"/>
      <c r="M583" s="65"/>
      <c r="N583" s="66"/>
      <c r="O583" s="10"/>
      <c r="P583" s="10"/>
    </row>
    <row r="584" spans="1:20" ht="15.6" x14ac:dyDescent="0.25">
      <c r="A584" s="50">
        <f>IF(G584&lt;&gt;"",1+MAX($A$2:A583),"")</f>
        <v>420</v>
      </c>
      <c r="B584" s="254"/>
      <c r="C584" s="254"/>
      <c r="D584" s="197" t="s">
        <v>126</v>
      </c>
      <c r="E584" s="53" t="s">
        <v>34</v>
      </c>
      <c r="F584" s="53">
        <v>1</v>
      </c>
      <c r="G584" s="108">
        <v>0</v>
      </c>
      <c r="H584" s="63">
        <f t="shared" ref="H584:H585" si="358">(G584*F584)+F584</f>
        <v>1</v>
      </c>
      <c r="I584" s="56">
        <v>0</v>
      </c>
      <c r="J584" s="56">
        <v>0</v>
      </c>
      <c r="K584" s="97">
        <f>I584*J584</f>
        <v>0</v>
      </c>
      <c r="L584" s="97">
        <v>0</v>
      </c>
      <c r="M584" s="65">
        <f t="shared" ref="M584:M585" si="359">+L584+K584</f>
        <v>0</v>
      </c>
      <c r="N584" s="66">
        <f>H584*M584</f>
        <v>0</v>
      </c>
      <c r="O584" s="10"/>
      <c r="P584" s="10"/>
    </row>
    <row r="585" spans="1:20" ht="18" customHeight="1" x14ac:dyDescent="0.25">
      <c r="A585" s="50">
        <f>IF(G585&lt;&gt;"",1+MAX($A$2:A584),"")</f>
        <v>421</v>
      </c>
      <c r="B585" s="254"/>
      <c r="C585" s="254"/>
      <c r="D585" s="197" t="s">
        <v>127</v>
      </c>
      <c r="E585" s="53" t="s">
        <v>34</v>
      </c>
      <c r="F585" s="53">
        <v>1</v>
      </c>
      <c r="G585" s="108">
        <v>0</v>
      </c>
      <c r="H585" s="63">
        <f t="shared" si="358"/>
        <v>1</v>
      </c>
      <c r="I585" s="56">
        <v>0</v>
      </c>
      <c r="J585" s="56">
        <v>0</v>
      </c>
      <c r="K585" s="97">
        <f>I585*J585</f>
        <v>0</v>
      </c>
      <c r="L585" s="97">
        <v>0</v>
      </c>
      <c r="M585" s="65">
        <f t="shared" si="359"/>
        <v>0</v>
      </c>
      <c r="N585" s="66">
        <f>H585*M585</f>
        <v>0</v>
      </c>
      <c r="O585" s="10"/>
      <c r="P585" s="10"/>
    </row>
    <row r="586" spans="1:20" ht="18" customHeight="1" x14ac:dyDescent="0.25">
      <c r="A586" s="50" t="str">
        <f>IF(G586&lt;&gt;"",1+MAX($A$2:A585),"")</f>
        <v/>
      </c>
      <c r="B586" s="254"/>
      <c r="C586" s="254"/>
      <c r="D586" s="193" t="s">
        <v>103</v>
      </c>
      <c r="E586" s="101"/>
      <c r="F586" s="92"/>
      <c r="G586" s="108"/>
      <c r="H586" s="63"/>
      <c r="I586" s="64"/>
      <c r="J586" s="64"/>
      <c r="K586" s="97"/>
      <c r="L586" s="97"/>
      <c r="M586" s="65"/>
      <c r="N586" s="66"/>
      <c r="O586" s="10"/>
      <c r="P586" s="10"/>
    </row>
    <row r="587" spans="1:20" ht="15.6" x14ac:dyDescent="0.25">
      <c r="A587" s="50">
        <f>IF(G587&lt;&gt;"",1+MAX($A$2:A586),"")</f>
        <v>422</v>
      </c>
      <c r="B587" s="254"/>
      <c r="C587" s="254"/>
      <c r="D587" s="197" t="s">
        <v>128</v>
      </c>
      <c r="E587" s="53" t="s">
        <v>34</v>
      </c>
      <c r="F587" s="53">
        <v>1</v>
      </c>
      <c r="G587" s="108">
        <v>0</v>
      </c>
      <c r="H587" s="63">
        <f t="shared" ref="H587" si="360">(G587*F587)+F587</f>
        <v>1</v>
      </c>
      <c r="I587" s="56">
        <v>0</v>
      </c>
      <c r="J587" s="56">
        <v>0</v>
      </c>
      <c r="K587" s="97">
        <f>I587*J587</f>
        <v>0</v>
      </c>
      <c r="L587" s="97">
        <v>0</v>
      </c>
      <c r="M587" s="65">
        <f t="shared" ref="M587" si="361">+L587+K587</f>
        <v>0</v>
      </c>
      <c r="N587" s="66">
        <f>H587*M587</f>
        <v>0</v>
      </c>
      <c r="O587" s="10"/>
      <c r="P587" s="10"/>
    </row>
    <row r="588" spans="1:20" ht="18" customHeight="1" x14ac:dyDescent="0.25">
      <c r="A588" s="50" t="str">
        <f>IF(G588&lt;&gt;"",1+MAX($A$2:A587),"")</f>
        <v/>
      </c>
      <c r="B588" s="254"/>
      <c r="C588" s="254"/>
      <c r="D588" s="193" t="s">
        <v>102</v>
      </c>
      <c r="E588" s="101"/>
      <c r="F588" s="63"/>
      <c r="G588" s="108"/>
      <c r="H588" s="63"/>
      <c r="I588" s="64"/>
      <c r="J588" s="64"/>
      <c r="K588" s="97"/>
      <c r="L588" s="97"/>
      <c r="M588" s="65"/>
      <c r="N588" s="66"/>
      <c r="O588" s="10"/>
      <c r="P588" s="10"/>
    </row>
    <row r="589" spans="1:20" ht="15.6" x14ac:dyDescent="0.25">
      <c r="A589" s="50">
        <f>IF(G589&lt;&gt;"",1+MAX($A$2:A588),"")</f>
        <v>423</v>
      </c>
      <c r="B589" s="254"/>
      <c r="C589" s="254"/>
      <c r="D589" s="197" t="s">
        <v>129</v>
      </c>
      <c r="E589" s="53" t="s">
        <v>34</v>
      </c>
      <c r="F589" s="53">
        <v>12</v>
      </c>
      <c r="G589" s="108">
        <v>0</v>
      </c>
      <c r="H589" s="63">
        <f t="shared" ref="H589:H590" si="362">(G589*F589)+F589</f>
        <v>12</v>
      </c>
      <c r="I589" s="56">
        <v>0</v>
      </c>
      <c r="J589" s="56">
        <v>0</v>
      </c>
      <c r="K589" s="97">
        <f t="shared" ref="K589" si="363">I589*J589</f>
        <v>0</v>
      </c>
      <c r="L589" s="97">
        <v>0</v>
      </c>
      <c r="M589" s="65">
        <f>+L589+K589</f>
        <v>0</v>
      </c>
      <c r="N589" s="66">
        <f>H589*M589</f>
        <v>0</v>
      </c>
      <c r="O589" s="10"/>
      <c r="P589" s="10"/>
    </row>
    <row r="590" spans="1:20" ht="18" customHeight="1" x14ac:dyDescent="0.25">
      <c r="A590" s="50">
        <f>IF(G590&lt;&gt;"",1+MAX($A$2:A589),"")</f>
        <v>424</v>
      </c>
      <c r="B590" s="254"/>
      <c r="C590" s="254"/>
      <c r="D590" s="197" t="s">
        <v>130</v>
      </c>
      <c r="E590" s="53" t="s">
        <v>41</v>
      </c>
      <c r="F590" s="53">
        <v>96</v>
      </c>
      <c r="G590" s="110">
        <v>0.1</v>
      </c>
      <c r="H590" s="104">
        <f t="shared" si="362"/>
        <v>105.6</v>
      </c>
      <c r="I590" s="56">
        <v>0</v>
      </c>
      <c r="J590" s="56">
        <v>0</v>
      </c>
      <c r="K590" s="111">
        <f>I590*J590</f>
        <v>0</v>
      </c>
      <c r="L590" s="111">
        <v>0</v>
      </c>
      <c r="M590" s="112">
        <f t="shared" ref="M590" si="364">+L590+K590</f>
        <v>0</v>
      </c>
      <c r="N590" s="113">
        <f>H590*M590</f>
        <v>0</v>
      </c>
      <c r="O590" s="10"/>
      <c r="P590" s="10"/>
    </row>
    <row r="591" spans="1:20" s="1" customFormat="1" ht="18" customHeight="1" x14ac:dyDescent="0.25">
      <c r="A591" s="50" t="str">
        <f>IF(G591&lt;&gt;"",1+MAX($A$2:A590),"")</f>
        <v/>
      </c>
      <c r="B591" s="254"/>
      <c r="C591" s="254"/>
      <c r="D591" s="82" t="s">
        <v>47</v>
      </c>
      <c r="E591" s="158"/>
      <c r="F591" s="92"/>
      <c r="G591" s="114"/>
      <c r="H591" s="63"/>
      <c r="I591" s="83"/>
      <c r="J591" s="83"/>
      <c r="K591" s="106"/>
      <c r="L591" s="106"/>
      <c r="M591" s="65"/>
      <c r="N591" s="66"/>
      <c r="O591" s="203"/>
      <c r="P591" s="203"/>
    </row>
    <row r="592" spans="1:20" ht="18" customHeight="1" x14ac:dyDescent="0.25">
      <c r="A592" s="50" t="str">
        <f>IF(G592&lt;&gt;"",1+MAX($A$2:A591),"")</f>
        <v/>
      </c>
      <c r="B592" s="254"/>
      <c r="C592" s="254"/>
      <c r="D592" s="193" t="s">
        <v>101</v>
      </c>
      <c r="E592" s="101"/>
      <c r="F592" s="63"/>
      <c r="G592" s="108"/>
      <c r="H592" s="63"/>
      <c r="I592" s="64"/>
      <c r="J592" s="64"/>
      <c r="K592" s="97"/>
      <c r="L592" s="97"/>
      <c r="M592" s="65"/>
      <c r="N592" s="66"/>
      <c r="O592" s="10"/>
      <c r="P592" s="10"/>
    </row>
    <row r="593" spans="1:16" ht="15.6" x14ac:dyDescent="0.25">
      <c r="A593" s="50">
        <f>IF(G593&lt;&gt;"",1+MAX($A$2:A592),"")</f>
        <v>425</v>
      </c>
      <c r="B593" s="254"/>
      <c r="C593" s="254"/>
      <c r="D593" s="197" t="s">
        <v>131</v>
      </c>
      <c r="E593" s="53" t="s">
        <v>34</v>
      </c>
      <c r="F593" s="53">
        <v>4</v>
      </c>
      <c r="G593" s="108">
        <v>0</v>
      </c>
      <c r="H593" s="63">
        <f t="shared" ref="H593:H596" si="365">(G593*F593)+F593</f>
        <v>4</v>
      </c>
      <c r="I593" s="56">
        <v>0</v>
      </c>
      <c r="J593" s="56">
        <v>0</v>
      </c>
      <c r="K593" s="97">
        <f t="shared" ref="K593:K596" si="366">I593*J593</f>
        <v>0</v>
      </c>
      <c r="L593" s="97">
        <v>0</v>
      </c>
      <c r="M593" s="65">
        <f t="shared" ref="M593:M596" si="367">+L593+K593</f>
        <v>0</v>
      </c>
      <c r="N593" s="66">
        <f t="shared" ref="N593:N596" si="368">H593*M593</f>
        <v>0</v>
      </c>
      <c r="O593" s="10"/>
      <c r="P593" s="10"/>
    </row>
    <row r="594" spans="1:16" ht="15.6" x14ac:dyDescent="0.25">
      <c r="A594" s="50">
        <f>IF(G594&lt;&gt;"",1+MAX($A$2:A593),"")</f>
        <v>426</v>
      </c>
      <c r="B594" s="254"/>
      <c r="C594" s="254"/>
      <c r="D594" s="197" t="s">
        <v>132</v>
      </c>
      <c r="E594" s="53" t="s">
        <v>34</v>
      </c>
      <c r="F594" s="53">
        <v>2</v>
      </c>
      <c r="G594" s="108">
        <v>0</v>
      </c>
      <c r="H594" s="63">
        <f t="shared" si="365"/>
        <v>2</v>
      </c>
      <c r="I594" s="56">
        <v>0</v>
      </c>
      <c r="J594" s="56">
        <v>0</v>
      </c>
      <c r="K594" s="97">
        <f t="shared" si="366"/>
        <v>0</v>
      </c>
      <c r="L594" s="97">
        <v>0</v>
      </c>
      <c r="M594" s="65">
        <f t="shared" si="367"/>
        <v>0</v>
      </c>
      <c r="N594" s="66">
        <f t="shared" si="368"/>
        <v>0</v>
      </c>
      <c r="O594" s="10"/>
      <c r="P594" s="10"/>
    </row>
    <row r="595" spans="1:16" ht="15.6" x14ac:dyDescent="0.25">
      <c r="A595" s="50">
        <f>IF(G595&lt;&gt;"",1+MAX($A$2:A594),"")</f>
        <v>427</v>
      </c>
      <c r="B595" s="254"/>
      <c r="C595" s="254"/>
      <c r="D595" s="197" t="s">
        <v>133</v>
      </c>
      <c r="E595" s="53" t="s">
        <v>34</v>
      </c>
      <c r="F595" s="53">
        <v>1</v>
      </c>
      <c r="G595" s="108">
        <v>0</v>
      </c>
      <c r="H595" s="63">
        <f t="shared" ref="H595" si="369">(G595*F595)+F595</f>
        <v>1</v>
      </c>
      <c r="I595" s="56">
        <v>0</v>
      </c>
      <c r="J595" s="56">
        <v>0</v>
      </c>
      <c r="K595" s="97">
        <f t="shared" ref="K595" si="370">I595*J595</f>
        <v>0</v>
      </c>
      <c r="L595" s="97">
        <v>0</v>
      </c>
      <c r="M595" s="65">
        <f t="shared" ref="M595" si="371">+L595+K595</f>
        <v>0</v>
      </c>
      <c r="N595" s="66">
        <f t="shared" ref="N595" si="372">H595*M595</f>
        <v>0</v>
      </c>
      <c r="O595" s="10"/>
      <c r="P595" s="10"/>
    </row>
    <row r="596" spans="1:16" ht="15.6" x14ac:dyDescent="0.25">
      <c r="A596" s="50">
        <f>IF(G596&lt;&gt;"",1+MAX($A$2:A595),"")</f>
        <v>428</v>
      </c>
      <c r="B596" s="254"/>
      <c r="C596" s="254"/>
      <c r="D596" s="197" t="s">
        <v>36</v>
      </c>
      <c r="E596" s="53" t="s">
        <v>34</v>
      </c>
      <c r="F596" s="53">
        <v>1</v>
      </c>
      <c r="G596" s="108">
        <v>0</v>
      </c>
      <c r="H596" s="63">
        <f t="shared" si="365"/>
        <v>1</v>
      </c>
      <c r="I596" s="56">
        <v>0</v>
      </c>
      <c r="J596" s="56">
        <v>0</v>
      </c>
      <c r="K596" s="97">
        <f t="shared" si="366"/>
        <v>0</v>
      </c>
      <c r="L596" s="97">
        <v>0</v>
      </c>
      <c r="M596" s="65">
        <f t="shared" si="367"/>
        <v>0</v>
      </c>
      <c r="N596" s="66">
        <f t="shared" si="368"/>
        <v>0</v>
      </c>
      <c r="O596" s="10"/>
      <c r="P596" s="10"/>
    </row>
    <row r="597" spans="1:16" ht="18" customHeight="1" x14ac:dyDescent="0.25">
      <c r="A597" s="50" t="str">
        <f>IF(G597&lt;&gt;"",1+MAX($A$2:A596),"")</f>
        <v/>
      </c>
      <c r="B597" s="254"/>
      <c r="C597" s="254"/>
      <c r="D597" s="82" t="s">
        <v>48</v>
      </c>
      <c r="E597" s="158"/>
      <c r="F597" s="92"/>
      <c r="G597" s="108"/>
      <c r="H597" s="63"/>
      <c r="I597" s="64"/>
      <c r="J597" s="64"/>
      <c r="K597" s="97"/>
      <c r="L597" s="97"/>
      <c r="M597" s="65"/>
      <c r="N597" s="66"/>
      <c r="O597" s="10"/>
      <c r="P597" s="10"/>
    </row>
    <row r="598" spans="1:16" ht="18" customHeight="1" x14ac:dyDescent="0.25">
      <c r="A598" s="50" t="str">
        <f>IF(G598&lt;&gt;"",1+MAX($A$2:A597),"")</f>
        <v/>
      </c>
      <c r="B598" s="254"/>
      <c r="C598" s="254"/>
      <c r="D598" s="193" t="s">
        <v>100</v>
      </c>
      <c r="E598" s="101"/>
      <c r="F598" s="63"/>
      <c r="G598" s="108"/>
      <c r="H598" s="63"/>
      <c r="I598" s="64"/>
      <c r="J598" s="64"/>
      <c r="K598" s="97"/>
      <c r="L598" s="97"/>
      <c r="M598" s="65"/>
      <c r="N598" s="66"/>
      <c r="O598" s="10"/>
      <c r="P598" s="10"/>
    </row>
    <row r="599" spans="1:16" ht="62.4" x14ac:dyDescent="0.25">
      <c r="A599" s="50">
        <f>IF(G599&lt;&gt;"",1+MAX($A$2:A598),"")</f>
        <v>429</v>
      </c>
      <c r="B599" s="254"/>
      <c r="C599" s="254"/>
      <c r="D599" s="197" t="s">
        <v>510</v>
      </c>
      <c r="E599" s="53" t="s">
        <v>34</v>
      </c>
      <c r="F599" s="53">
        <v>3</v>
      </c>
      <c r="G599" s="108">
        <v>0</v>
      </c>
      <c r="H599" s="63">
        <f t="shared" ref="H599:H602" si="373">(G599*F599)+F599</f>
        <v>3</v>
      </c>
      <c r="I599" s="56">
        <v>0</v>
      </c>
      <c r="J599" s="56">
        <v>0</v>
      </c>
      <c r="K599" s="97">
        <f t="shared" ref="K599" si="374">I599*J599</f>
        <v>0</v>
      </c>
      <c r="L599" s="97">
        <v>0</v>
      </c>
      <c r="M599" s="65">
        <f>+L599+K599</f>
        <v>0</v>
      </c>
      <c r="N599" s="66">
        <f t="shared" ref="N599:N613" si="375">H599*M599</f>
        <v>0</v>
      </c>
      <c r="O599" s="10"/>
      <c r="P599" s="10"/>
    </row>
    <row r="600" spans="1:16" ht="15.6" x14ac:dyDescent="0.25">
      <c r="A600" s="50">
        <f>IF(G600&lt;&gt;"",1+MAX($A$2:A599),"")</f>
        <v>430</v>
      </c>
      <c r="B600" s="254"/>
      <c r="C600" s="254"/>
      <c r="D600" s="197" t="s">
        <v>134</v>
      </c>
      <c r="E600" s="53" t="s">
        <v>34</v>
      </c>
      <c r="F600" s="53">
        <v>3</v>
      </c>
      <c r="G600" s="108">
        <v>0</v>
      </c>
      <c r="H600" s="63">
        <f t="shared" si="373"/>
        <v>3</v>
      </c>
      <c r="I600" s="56">
        <v>0</v>
      </c>
      <c r="J600" s="56">
        <v>0</v>
      </c>
      <c r="K600" s="97">
        <f>I600*J600</f>
        <v>0</v>
      </c>
      <c r="L600" s="97">
        <v>0</v>
      </c>
      <c r="M600" s="65">
        <f>+L600+K600</f>
        <v>0</v>
      </c>
      <c r="N600" s="66">
        <f t="shared" si="375"/>
        <v>0</v>
      </c>
      <c r="O600" s="10"/>
      <c r="P600" s="10"/>
    </row>
    <row r="601" spans="1:16" ht="15.6" x14ac:dyDescent="0.25">
      <c r="A601" s="50">
        <f>IF(G601&lt;&gt;"",1+MAX($A$2:A600),"")</f>
        <v>431</v>
      </c>
      <c r="B601" s="254"/>
      <c r="C601" s="254"/>
      <c r="D601" s="197" t="s">
        <v>135</v>
      </c>
      <c r="E601" s="53" t="s">
        <v>34</v>
      </c>
      <c r="F601" s="53">
        <v>3</v>
      </c>
      <c r="G601" s="108">
        <v>0</v>
      </c>
      <c r="H601" s="63">
        <f t="shared" si="373"/>
        <v>3</v>
      </c>
      <c r="I601" s="56">
        <v>0</v>
      </c>
      <c r="J601" s="56">
        <v>0</v>
      </c>
      <c r="K601" s="97">
        <f>I601*J601</f>
        <v>0</v>
      </c>
      <c r="L601" s="97">
        <v>0</v>
      </c>
      <c r="M601" s="65">
        <f>+L601+K601</f>
        <v>0</v>
      </c>
      <c r="N601" s="66">
        <f t="shared" si="375"/>
        <v>0</v>
      </c>
      <c r="O601" s="10"/>
      <c r="P601" s="10"/>
    </row>
    <row r="602" spans="1:16" ht="15.6" x14ac:dyDescent="0.25">
      <c r="A602" s="50">
        <f>IF(G602&lt;&gt;"",1+MAX($A$2:A601),"")</f>
        <v>432</v>
      </c>
      <c r="B602" s="254"/>
      <c r="C602" s="254"/>
      <c r="D602" s="197" t="s">
        <v>136</v>
      </c>
      <c r="E602" s="53" t="s">
        <v>34</v>
      </c>
      <c r="F602" s="53">
        <v>3</v>
      </c>
      <c r="G602" s="108">
        <v>0</v>
      </c>
      <c r="H602" s="63">
        <f t="shared" si="373"/>
        <v>3</v>
      </c>
      <c r="I602" s="56">
        <v>0</v>
      </c>
      <c r="J602" s="56">
        <v>0</v>
      </c>
      <c r="K602" s="97">
        <f>I602*J602</f>
        <v>0</v>
      </c>
      <c r="L602" s="97">
        <v>0</v>
      </c>
      <c r="M602" s="65">
        <f t="shared" ref="M602" si="376">+L602+K602</f>
        <v>0</v>
      </c>
      <c r="N602" s="66">
        <f t="shared" si="375"/>
        <v>0</v>
      </c>
      <c r="O602" s="10"/>
      <c r="P602" s="10"/>
    </row>
    <row r="603" spans="1:16" ht="15.6" x14ac:dyDescent="0.25">
      <c r="A603" s="50">
        <f>IF(G603&lt;&gt;"",1+MAX($A$2:A602),"")</f>
        <v>433</v>
      </c>
      <c r="B603" s="254"/>
      <c r="C603" s="254"/>
      <c r="D603" s="197" t="s">
        <v>38</v>
      </c>
      <c r="E603" s="53" t="s">
        <v>34</v>
      </c>
      <c r="F603" s="53">
        <v>3</v>
      </c>
      <c r="G603" s="108">
        <v>0</v>
      </c>
      <c r="H603" s="63">
        <f t="shared" ref="H603:H606" si="377">(G603*F603)+F603</f>
        <v>3</v>
      </c>
      <c r="I603" s="56">
        <v>0</v>
      </c>
      <c r="J603" s="56">
        <v>0</v>
      </c>
      <c r="K603" s="97">
        <f t="shared" ref="K603" si="378">I603*J603</f>
        <v>0</v>
      </c>
      <c r="L603" s="97">
        <v>0</v>
      </c>
      <c r="M603" s="65">
        <f>+L603+K603</f>
        <v>0</v>
      </c>
      <c r="N603" s="66">
        <f t="shared" si="375"/>
        <v>0</v>
      </c>
      <c r="O603" s="10"/>
      <c r="P603" s="10"/>
    </row>
    <row r="604" spans="1:16" ht="62.4" x14ac:dyDescent="0.25">
      <c r="A604" s="50">
        <f>IF(G604&lt;&gt;"",1+MAX($A$2:A603),"")</f>
        <v>434</v>
      </c>
      <c r="B604" s="254"/>
      <c r="C604" s="254"/>
      <c r="D604" s="197" t="s">
        <v>511</v>
      </c>
      <c r="E604" s="53" t="s">
        <v>34</v>
      </c>
      <c r="F604" s="53">
        <v>5</v>
      </c>
      <c r="G604" s="108">
        <v>0</v>
      </c>
      <c r="H604" s="63">
        <f t="shared" si="377"/>
        <v>5</v>
      </c>
      <c r="I604" s="56">
        <v>0</v>
      </c>
      <c r="J604" s="56">
        <v>0</v>
      </c>
      <c r="K604" s="97">
        <f>I604*J604</f>
        <v>0</v>
      </c>
      <c r="L604" s="97">
        <v>0</v>
      </c>
      <c r="M604" s="65">
        <f>+L604+K604</f>
        <v>0</v>
      </c>
      <c r="N604" s="66">
        <f t="shared" si="375"/>
        <v>0</v>
      </c>
      <c r="O604" s="10"/>
      <c r="P604" s="10"/>
    </row>
    <row r="605" spans="1:16" ht="15.6" x14ac:dyDescent="0.25">
      <c r="A605" s="50">
        <f>IF(G605&lt;&gt;"",1+MAX($A$2:A604),"")</f>
        <v>435</v>
      </c>
      <c r="B605" s="254"/>
      <c r="C605" s="254"/>
      <c r="D605" s="197" t="s">
        <v>134</v>
      </c>
      <c r="E605" s="53" t="s">
        <v>34</v>
      </c>
      <c r="F605" s="53">
        <v>5</v>
      </c>
      <c r="G605" s="108">
        <v>0</v>
      </c>
      <c r="H605" s="63">
        <f t="shared" si="377"/>
        <v>5</v>
      </c>
      <c r="I605" s="56">
        <v>0</v>
      </c>
      <c r="J605" s="56">
        <v>0</v>
      </c>
      <c r="K605" s="97">
        <f>I605*J605</f>
        <v>0</v>
      </c>
      <c r="L605" s="97">
        <v>0</v>
      </c>
      <c r="M605" s="65">
        <f>+L605+K605</f>
        <v>0</v>
      </c>
      <c r="N605" s="66">
        <f t="shared" si="375"/>
        <v>0</v>
      </c>
      <c r="O605" s="10"/>
      <c r="P605" s="10"/>
    </row>
    <row r="606" spans="1:16" ht="15.6" x14ac:dyDescent="0.25">
      <c r="A606" s="50">
        <f>IF(G606&lt;&gt;"",1+MAX($A$2:A605),"")</f>
        <v>436</v>
      </c>
      <c r="B606" s="254"/>
      <c r="C606" s="254"/>
      <c r="D606" s="197" t="s">
        <v>135</v>
      </c>
      <c r="E606" s="53" t="s">
        <v>34</v>
      </c>
      <c r="F606" s="53">
        <v>5</v>
      </c>
      <c r="G606" s="108">
        <v>0</v>
      </c>
      <c r="H606" s="63">
        <f t="shared" si="377"/>
        <v>5</v>
      </c>
      <c r="I606" s="56">
        <v>0</v>
      </c>
      <c r="J606" s="56">
        <v>0</v>
      </c>
      <c r="K606" s="97">
        <f>I606*J606</f>
        <v>0</v>
      </c>
      <c r="L606" s="97">
        <v>0</v>
      </c>
      <c r="M606" s="65">
        <f t="shared" ref="M606" si="379">+L606+K606</f>
        <v>0</v>
      </c>
      <c r="N606" s="66">
        <f t="shared" si="375"/>
        <v>0</v>
      </c>
      <c r="O606" s="10"/>
      <c r="P606" s="10"/>
    </row>
    <row r="607" spans="1:16" ht="15.6" x14ac:dyDescent="0.25">
      <c r="A607" s="50">
        <f>IF(G607&lt;&gt;"",1+MAX($A$2:A606),"")</f>
        <v>437</v>
      </c>
      <c r="B607" s="254"/>
      <c r="C607" s="254"/>
      <c r="D607" s="197" t="s">
        <v>136</v>
      </c>
      <c r="E607" s="53" t="s">
        <v>34</v>
      </c>
      <c r="F607" s="53">
        <v>5</v>
      </c>
      <c r="G607" s="108">
        <v>0</v>
      </c>
      <c r="H607" s="63">
        <f t="shared" ref="H607:H610" si="380">(G607*F607)+F607</f>
        <v>5</v>
      </c>
      <c r="I607" s="56">
        <v>0</v>
      </c>
      <c r="J607" s="56">
        <v>0</v>
      </c>
      <c r="K607" s="97">
        <f t="shared" ref="K607" si="381">I607*J607</f>
        <v>0</v>
      </c>
      <c r="L607" s="97">
        <v>0</v>
      </c>
      <c r="M607" s="65">
        <f>+L607+K607</f>
        <v>0</v>
      </c>
      <c r="N607" s="66">
        <f t="shared" si="375"/>
        <v>0</v>
      </c>
      <c r="O607" s="10"/>
      <c r="P607" s="10"/>
    </row>
    <row r="608" spans="1:16" ht="15.6" x14ac:dyDescent="0.25">
      <c r="A608" s="50">
        <f>IF(G608&lt;&gt;"",1+MAX($A$2:A607),"")</f>
        <v>438</v>
      </c>
      <c r="B608" s="254"/>
      <c r="C608" s="254"/>
      <c r="D608" s="197" t="s">
        <v>38</v>
      </c>
      <c r="E608" s="53" t="s">
        <v>34</v>
      </c>
      <c r="F608" s="53">
        <v>5</v>
      </c>
      <c r="G608" s="108">
        <v>0</v>
      </c>
      <c r="H608" s="63">
        <f t="shared" si="380"/>
        <v>5</v>
      </c>
      <c r="I608" s="56">
        <v>0</v>
      </c>
      <c r="J608" s="56">
        <v>0</v>
      </c>
      <c r="K608" s="97">
        <f>I608*J608</f>
        <v>0</v>
      </c>
      <c r="L608" s="97">
        <v>0</v>
      </c>
      <c r="M608" s="65">
        <f>+L608+K608</f>
        <v>0</v>
      </c>
      <c r="N608" s="66">
        <f t="shared" si="375"/>
        <v>0</v>
      </c>
      <c r="O608" s="10"/>
      <c r="P608" s="10"/>
    </row>
    <row r="609" spans="1:16" ht="62.4" x14ac:dyDescent="0.25">
      <c r="A609" s="50">
        <f>IF(G609&lt;&gt;"",1+MAX($A$2:A608),"")</f>
        <v>439</v>
      </c>
      <c r="B609" s="254"/>
      <c r="C609" s="254"/>
      <c r="D609" s="197" t="s">
        <v>512</v>
      </c>
      <c r="E609" s="53" t="s">
        <v>34</v>
      </c>
      <c r="F609" s="53">
        <v>4</v>
      </c>
      <c r="G609" s="108">
        <v>0</v>
      </c>
      <c r="H609" s="63">
        <f t="shared" si="380"/>
        <v>4</v>
      </c>
      <c r="I609" s="56">
        <v>0</v>
      </c>
      <c r="J609" s="56">
        <v>0</v>
      </c>
      <c r="K609" s="97">
        <f>I609*J609</f>
        <v>0</v>
      </c>
      <c r="L609" s="97">
        <v>0</v>
      </c>
      <c r="M609" s="65">
        <f>+L609+K609</f>
        <v>0</v>
      </c>
      <c r="N609" s="66">
        <f t="shared" si="375"/>
        <v>0</v>
      </c>
      <c r="O609" s="10"/>
      <c r="P609" s="10"/>
    </row>
    <row r="610" spans="1:16" ht="15.6" x14ac:dyDescent="0.25">
      <c r="A610" s="50">
        <f>IF(G610&lt;&gt;"",1+MAX($A$2:A609),"")</f>
        <v>440</v>
      </c>
      <c r="B610" s="254"/>
      <c r="C610" s="254"/>
      <c r="D610" s="197" t="s">
        <v>134</v>
      </c>
      <c r="E610" s="53" t="s">
        <v>34</v>
      </c>
      <c r="F610" s="53">
        <v>4</v>
      </c>
      <c r="G610" s="108">
        <v>0</v>
      </c>
      <c r="H610" s="63">
        <f t="shared" si="380"/>
        <v>4</v>
      </c>
      <c r="I610" s="56">
        <v>0</v>
      </c>
      <c r="J610" s="56">
        <v>0</v>
      </c>
      <c r="K610" s="97">
        <f>I610*J610</f>
        <v>0</v>
      </c>
      <c r="L610" s="97">
        <v>0</v>
      </c>
      <c r="M610" s="65">
        <f t="shared" ref="M610" si="382">+L610+K610</f>
        <v>0</v>
      </c>
      <c r="N610" s="66">
        <f t="shared" si="375"/>
        <v>0</v>
      </c>
      <c r="O610" s="10"/>
      <c r="P610" s="10"/>
    </row>
    <row r="611" spans="1:16" ht="15.6" x14ac:dyDescent="0.25">
      <c r="A611" s="50">
        <f>IF(G611&lt;&gt;"",1+MAX($A$2:A610),"")</f>
        <v>441</v>
      </c>
      <c r="B611" s="254"/>
      <c r="C611" s="254"/>
      <c r="D611" s="197" t="s">
        <v>135</v>
      </c>
      <c r="E611" s="53" t="s">
        <v>34</v>
      </c>
      <c r="F611" s="53">
        <v>4</v>
      </c>
      <c r="G611" s="108">
        <v>0</v>
      </c>
      <c r="H611" s="63">
        <f t="shared" ref="H611:H613" si="383">(G611*F611)+F611</f>
        <v>4</v>
      </c>
      <c r="I611" s="56">
        <v>0</v>
      </c>
      <c r="J611" s="56">
        <v>0</v>
      </c>
      <c r="K611" s="97">
        <f t="shared" ref="K611" si="384">I611*J611</f>
        <v>0</v>
      </c>
      <c r="L611" s="97">
        <v>0</v>
      </c>
      <c r="M611" s="65">
        <f>+L611+K611</f>
        <v>0</v>
      </c>
      <c r="N611" s="66">
        <f t="shared" si="375"/>
        <v>0</v>
      </c>
      <c r="O611" s="10"/>
      <c r="P611" s="10"/>
    </row>
    <row r="612" spans="1:16" ht="15.6" x14ac:dyDescent="0.25">
      <c r="A612" s="50">
        <f>IF(G612&lt;&gt;"",1+MAX($A$2:A611),"")</f>
        <v>442</v>
      </c>
      <c r="B612" s="254"/>
      <c r="C612" s="254"/>
      <c r="D612" s="197" t="s">
        <v>136</v>
      </c>
      <c r="E612" s="53" t="s">
        <v>34</v>
      </c>
      <c r="F612" s="53">
        <v>4</v>
      </c>
      <c r="G612" s="108">
        <v>0</v>
      </c>
      <c r="H612" s="63">
        <f t="shared" si="383"/>
        <v>4</v>
      </c>
      <c r="I612" s="56">
        <v>0</v>
      </c>
      <c r="J612" s="56">
        <v>0</v>
      </c>
      <c r="K612" s="97">
        <f>I612*J612</f>
        <v>0</v>
      </c>
      <c r="L612" s="97">
        <v>0</v>
      </c>
      <c r="M612" s="65">
        <f>+L612+K612</f>
        <v>0</v>
      </c>
      <c r="N612" s="66">
        <f t="shared" si="375"/>
        <v>0</v>
      </c>
      <c r="O612" s="10"/>
      <c r="P612" s="10"/>
    </row>
    <row r="613" spans="1:16" ht="15.6" x14ac:dyDescent="0.25">
      <c r="A613" s="50">
        <f>IF(G613&lt;&gt;"",1+MAX($A$2:A612),"")</f>
        <v>443</v>
      </c>
      <c r="B613" s="254"/>
      <c r="C613" s="254"/>
      <c r="D613" s="197" t="s">
        <v>38</v>
      </c>
      <c r="E613" s="53" t="s">
        <v>34</v>
      </c>
      <c r="F613" s="53">
        <v>4</v>
      </c>
      <c r="G613" s="108">
        <v>0</v>
      </c>
      <c r="H613" s="63">
        <f t="shared" si="383"/>
        <v>4</v>
      </c>
      <c r="I613" s="56">
        <v>0</v>
      </c>
      <c r="J613" s="56">
        <v>0</v>
      </c>
      <c r="K613" s="97">
        <f>I613*J613</f>
        <v>0</v>
      </c>
      <c r="L613" s="97">
        <v>0</v>
      </c>
      <c r="M613" s="65">
        <f>+L613+K613</f>
        <v>0</v>
      </c>
      <c r="N613" s="66">
        <f t="shared" si="375"/>
        <v>0</v>
      </c>
      <c r="O613" s="10"/>
      <c r="P613" s="10"/>
    </row>
    <row r="614" spans="1:16" ht="18" customHeight="1" x14ac:dyDescent="0.25">
      <c r="A614" s="50" t="str">
        <f>IF(G614&lt;&gt;"",1+MAX($A$2:A613),"")</f>
        <v/>
      </c>
      <c r="B614" s="254"/>
      <c r="C614" s="254"/>
      <c r="D614" s="82" t="s">
        <v>119</v>
      </c>
      <c r="E614" s="158"/>
      <c r="F614" s="92"/>
      <c r="G614" s="108"/>
      <c r="H614" s="63"/>
      <c r="I614" s="64"/>
      <c r="J614" s="64"/>
      <c r="K614" s="97"/>
      <c r="L614" s="97"/>
      <c r="M614" s="65"/>
      <c r="N614" s="66"/>
      <c r="O614" s="10"/>
      <c r="P614" s="10"/>
    </row>
    <row r="615" spans="1:16" ht="18" customHeight="1" x14ac:dyDescent="0.25">
      <c r="A615" s="50" t="str">
        <f>IF(G615&lt;&gt;"",1+MAX($A$2:A614),"")</f>
        <v/>
      </c>
      <c r="B615" s="254"/>
      <c r="C615" s="254"/>
      <c r="D615" s="193" t="s">
        <v>104</v>
      </c>
      <c r="E615" s="101"/>
      <c r="F615" s="63"/>
      <c r="G615" s="108"/>
      <c r="H615" s="63"/>
      <c r="I615" s="64"/>
      <c r="J615" s="64"/>
      <c r="K615" s="97"/>
      <c r="L615" s="97"/>
      <c r="M615" s="65"/>
      <c r="N615" s="66"/>
      <c r="O615" s="10"/>
      <c r="P615" s="10"/>
    </row>
    <row r="616" spans="1:16" ht="15.6" x14ac:dyDescent="0.25">
      <c r="A616" s="50">
        <f>IF(G616&lt;&gt;"",1+MAX($A$2:A615),"")</f>
        <v>444</v>
      </c>
      <c r="B616" s="254"/>
      <c r="C616" s="254"/>
      <c r="D616" s="197" t="s">
        <v>140</v>
      </c>
      <c r="E616" s="53" t="s">
        <v>34</v>
      </c>
      <c r="F616" s="53">
        <v>1</v>
      </c>
      <c r="G616" s="108">
        <v>0</v>
      </c>
      <c r="H616" s="63">
        <f t="shared" ref="H616" si="385">(G616*F616)+F616</f>
        <v>1</v>
      </c>
      <c r="I616" s="56">
        <v>0</v>
      </c>
      <c r="J616" s="56">
        <v>0</v>
      </c>
      <c r="K616" s="97">
        <f t="shared" ref="K616:K617" si="386">I616*J616</f>
        <v>0</v>
      </c>
      <c r="L616" s="97">
        <v>0</v>
      </c>
      <c r="M616" s="65">
        <f t="shared" ref="M616:M617" si="387">+L616+K616</f>
        <v>0</v>
      </c>
      <c r="N616" s="66">
        <f t="shared" ref="N616:N617" si="388">H616*M616</f>
        <v>0</v>
      </c>
      <c r="O616" s="10"/>
      <c r="P616" s="10"/>
    </row>
    <row r="617" spans="1:16" ht="15.6" x14ac:dyDescent="0.25">
      <c r="A617" s="50">
        <f>IF(G617&lt;&gt;"",1+MAX($A$2:A616),"")</f>
        <v>445</v>
      </c>
      <c r="B617" s="254"/>
      <c r="C617" s="254"/>
      <c r="D617" s="197" t="s">
        <v>141</v>
      </c>
      <c r="E617" s="53" t="s">
        <v>34</v>
      </c>
      <c r="F617" s="53">
        <v>1</v>
      </c>
      <c r="G617" s="108">
        <v>0</v>
      </c>
      <c r="H617" s="63">
        <f>(G617*F617)+F617</f>
        <v>1</v>
      </c>
      <c r="I617" s="56">
        <v>0</v>
      </c>
      <c r="J617" s="56">
        <v>0</v>
      </c>
      <c r="K617" s="97">
        <f t="shared" si="386"/>
        <v>0</v>
      </c>
      <c r="L617" s="97">
        <v>0</v>
      </c>
      <c r="M617" s="65">
        <f t="shared" si="387"/>
        <v>0</v>
      </c>
      <c r="N617" s="66">
        <f t="shared" si="388"/>
        <v>0</v>
      </c>
      <c r="O617" s="10"/>
      <c r="P617" s="10"/>
    </row>
    <row r="618" spans="1:16" ht="18" customHeight="1" x14ac:dyDescent="0.25">
      <c r="A618" s="50" t="str">
        <f>IF(G618&lt;&gt;"",1+MAX($A$2:A617),"")</f>
        <v/>
      </c>
      <c r="B618" s="254"/>
      <c r="C618" s="254"/>
      <c r="D618" s="82" t="s">
        <v>50</v>
      </c>
      <c r="E618" s="158"/>
      <c r="F618" s="92"/>
      <c r="G618" s="108"/>
      <c r="H618" s="63"/>
      <c r="I618" s="64"/>
      <c r="J618" s="64"/>
      <c r="K618" s="97"/>
      <c r="L618" s="97"/>
      <c r="M618" s="65"/>
      <c r="N618" s="66"/>
      <c r="O618" s="10"/>
      <c r="P618" s="10"/>
    </row>
    <row r="619" spans="1:16" ht="15.6" x14ac:dyDescent="0.25">
      <c r="A619" s="50">
        <f>IF(G619&lt;&gt;"",1+MAX($A$2:A618),"")</f>
        <v>446</v>
      </c>
      <c r="B619" s="254"/>
      <c r="C619" s="254"/>
      <c r="D619" s="197" t="s">
        <v>137</v>
      </c>
      <c r="E619" s="53" t="s">
        <v>34</v>
      </c>
      <c r="F619" s="53">
        <v>7</v>
      </c>
      <c r="G619" s="108">
        <v>0</v>
      </c>
      <c r="H619" s="63">
        <f t="shared" ref="H619" si="389">(G619*F619)+F619</f>
        <v>7</v>
      </c>
      <c r="I619" s="56">
        <v>0</v>
      </c>
      <c r="J619" s="56">
        <v>0</v>
      </c>
      <c r="K619" s="97">
        <f>I619*J619</f>
        <v>0</v>
      </c>
      <c r="L619" s="97">
        <v>0</v>
      </c>
      <c r="M619" s="65">
        <f>+L619+K619</f>
        <v>0</v>
      </c>
      <c r="N619" s="66">
        <f>H619*M619</f>
        <v>0</v>
      </c>
      <c r="O619" s="10"/>
      <c r="P619" s="10"/>
    </row>
    <row r="620" spans="1:16" ht="15.6" x14ac:dyDescent="0.25">
      <c r="A620" s="50">
        <f>IF(G620&lt;&gt;"",1+MAX($A$2:A619),"")</f>
        <v>447</v>
      </c>
      <c r="B620" s="254"/>
      <c r="C620" s="254"/>
      <c r="D620" s="197" t="s">
        <v>138</v>
      </c>
      <c r="E620" s="53" t="s">
        <v>34</v>
      </c>
      <c r="F620" s="53">
        <v>2</v>
      </c>
      <c r="G620" s="108">
        <v>0</v>
      </c>
      <c r="H620" s="63">
        <f t="shared" ref="H620" si="390">(G620*F620)+F620</f>
        <v>2</v>
      </c>
      <c r="I620" s="56">
        <v>0</v>
      </c>
      <c r="J620" s="56">
        <v>0</v>
      </c>
      <c r="K620" s="97">
        <f>I620*J620</f>
        <v>0</v>
      </c>
      <c r="L620" s="97">
        <v>0</v>
      </c>
      <c r="M620" s="65">
        <f>+L620+K620</f>
        <v>0</v>
      </c>
      <c r="N620" s="66">
        <f>H620*M620</f>
        <v>0</v>
      </c>
      <c r="O620" s="10"/>
      <c r="P620" s="10"/>
    </row>
    <row r="621" spans="1:16" ht="15.6" x14ac:dyDescent="0.25">
      <c r="A621" s="50">
        <f>IF(G621&lt;&gt;"",1+MAX($A$2:A620),"")</f>
        <v>448</v>
      </c>
      <c r="B621" s="254"/>
      <c r="C621" s="254"/>
      <c r="D621" s="197" t="s">
        <v>139</v>
      </c>
      <c r="E621" s="53" t="s">
        <v>34</v>
      </c>
      <c r="F621" s="53">
        <v>1</v>
      </c>
      <c r="G621" s="108">
        <v>0</v>
      </c>
      <c r="H621" s="63">
        <f t="shared" ref="H621:H623" si="391">(G621*F621)+F621</f>
        <v>1</v>
      </c>
      <c r="I621" s="56">
        <v>0</v>
      </c>
      <c r="J621" s="56">
        <v>0</v>
      </c>
      <c r="K621" s="97">
        <f>I621*J621</f>
        <v>0</v>
      </c>
      <c r="L621" s="97">
        <v>0</v>
      </c>
      <c r="M621" s="65">
        <f>+L621+K621</f>
        <v>0</v>
      </c>
      <c r="N621" s="66">
        <f>H621*M621</f>
        <v>0</v>
      </c>
      <c r="O621" s="10"/>
      <c r="P621" s="10"/>
    </row>
    <row r="622" spans="1:16" ht="15.6" x14ac:dyDescent="0.25">
      <c r="A622" s="50">
        <f>IF(G622&lt;&gt;"",1+MAX($A$2:A621),"")</f>
        <v>449</v>
      </c>
      <c r="B622" s="254"/>
      <c r="C622" s="254"/>
      <c r="D622" s="197" t="s">
        <v>40</v>
      </c>
      <c r="E622" s="53" t="s">
        <v>34</v>
      </c>
      <c r="F622" s="53">
        <v>2</v>
      </c>
      <c r="G622" s="108">
        <v>0</v>
      </c>
      <c r="H622" s="63">
        <f t="shared" si="391"/>
        <v>2</v>
      </c>
      <c r="I622" s="56">
        <v>0</v>
      </c>
      <c r="J622" s="56">
        <v>0</v>
      </c>
      <c r="K622" s="97">
        <f>I622*J622</f>
        <v>0</v>
      </c>
      <c r="L622" s="97">
        <v>0</v>
      </c>
      <c r="M622" s="65">
        <f>+L622+K622</f>
        <v>0</v>
      </c>
      <c r="N622" s="66">
        <f>H622*M622</f>
        <v>0</v>
      </c>
      <c r="O622" s="10"/>
      <c r="P622" s="10"/>
    </row>
    <row r="623" spans="1:16" ht="15.6" x14ac:dyDescent="0.25">
      <c r="A623" s="50">
        <f>IF(G623&lt;&gt;"",1+MAX($A$2:A622),"")</f>
        <v>450</v>
      </c>
      <c r="B623" s="254"/>
      <c r="C623" s="254"/>
      <c r="D623" s="197" t="s">
        <v>142</v>
      </c>
      <c r="E623" s="53" t="s">
        <v>34</v>
      </c>
      <c r="F623" s="53">
        <v>2</v>
      </c>
      <c r="G623" s="108">
        <v>0</v>
      </c>
      <c r="H623" s="63">
        <f t="shared" si="391"/>
        <v>2</v>
      </c>
      <c r="I623" s="56">
        <v>0</v>
      </c>
      <c r="J623" s="56">
        <v>0</v>
      </c>
      <c r="K623" s="97">
        <f>I623*J623</f>
        <v>0</v>
      </c>
      <c r="L623" s="97">
        <v>0</v>
      </c>
      <c r="M623" s="65">
        <f>+L623+K623</f>
        <v>0</v>
      </c>
      <c r="N623" s="66">
        <f>H623*M623</f>
        <v>0</v>
      </c>
      <c r="O623" s="10"/>
      <c r="P623" s="10"/>
    </row>
    <row r="624" spans="1:16" ht="18" customHeight="1" x14ac:dyDescent="0.25">
      <c r="A624" s="50" t="str">
        <f>IF(G624&lt;&gt;"",1+MAX($A$2:A623),"")</f>
        <v/>
      </c>
      <c r="B624" s="254"/>
      <c r="C624" s="254"/>
      <c r="D624" s="193" t="s">
        <v>222</v>
      </c>
      <c r="E624" s="101"/>
      <c r="F624" s="63"/>
      <c r="G624" s="108"/>
      <c r="H624" s="63"/>
      <c r="I624" s="64"/>
      <c r="J624" s="64"/>
      <c r="K624" s="97"/>
      <c r="L624" s="97"/>
      <c r="M624" s="65"/>
      <c r="N624" s="66"/>
      <c r="O624" s="10"/>
      <c r="P624" s="10"/>
    </row>
    <row r="625" spans="1:16" ht="15.6" x14ac:dyDescent="0.25">
      <c r="A625" s="50">
        <f>IF(G625&lt;&gt;"",1+MAX($A$2:A624),"")</f>
        <v>451</v>
      </c>
      <c r="B625" s="255"/>
      <c r="C625" s="255"/>
      <c r="D625" s="197" t="s">
        <v>223</v>
      </c>
      <c r="E625" s="99" t="s">
        <v>4</v>
      </c>
      <c r="F625" s="63">
        <v>1</v>
      </c>
      <c r="G625" s="108">
        <v>0</v>
      </c>
      <c r="H625" s="63">
        <f t="shared" ref="H625" si="392">(G625*F625)+F625</f>
        <v>1</v>
      </c>
      <c r="I625" s="56">
        <v>0</v>
      </c>
      <c r="J625" s="56">
        <v>0</v>
      </c>
      <c r="K625" s="97">
        <f t="shared" ref="K625" si="393">I625*J625</f>
        <v>0</v>
      </c>
      <c r="L625" s="97">
        <v>0</v>
      </c>
      <c r="M625" s="65">
        <f t="shared" ref="M625" si="394">+L625+K625</f>
        <v>0</v>
      </c>
      <c r="N625" s="66">
        <f>H625*M625</f>
        <v>0</v>
      </c>
      <c r="O625" s="10"/>
      <c r="P625" s="10"/>
    </row>
    <row r="626" spans="1:16" ht="18" customHeight="1" x14ac:dyDescent="0.25">
      <c r="A626" s="50" t="str">
        <f>IF(G626&lt;&gt;"",1+MAX($A$2:A625),"")</f>
        <v/>
      </c>
      <c r="B626" s="253" t="s">
        <v>355</v>
      </c>
      <c r="C626" s="253" t="s">
        <v>356</v>
      </c>
      <c r="D626" s="82" t="s">
        <v>340</v>
      </c>
      <c r="E626" s="158"/>
      <c r="F626" s="63"/>
      <c r="G626" s="108"/>
      <c r="H626" s="63"/>
      <c r="I626" s="234"/>
      <c r="J626" s="234"/>
      <c r="K626" s="97"/>
      <c r="L626" s="97"/>
      <c r="M626" s="65"/>
      <c r="N626" s="66"/>
      <c r="O626" s="10"/>
      <c r="P626" s="10"/>
    </row>
    <row r="627" spans="1:16" ht="18" customHeight="1" x14ac:dyDescent="0.25">
      <c r="A627" s="50">
        <f>IF(G627&lt;&gt;"",1+MAX($A$2:A626),"")</f>
        <v>452</v>
      </c>
      <c r="B627" s="254"/>
      <c r="C627" s="254"/>
      <c r="D627" s="197" t="s">
        <v>341</v>
      </c>
      <c r="E627" s="101" t="s">
        <v>34</v>
      </c>
      <c r="F627" s="63">
        <v>1</v>
      </c>
      <c r="G627" s="108">
        <v>0</v>
      </c>
      <c r="H627" s="63">
        <f t="shared" ref="H627:H629" si="395">(G627*F627)+F627</f>
        <v>1</v>
      </c>
      <c r="I627" s="56">
        <v>0</v>
      </c>
      <c r="J627" s="56">
        <v>0</v>
      </c>
      <c r="K627" s="97">
        <f t="shared" ref="K627:K629" si="396">I627*J627</f>
        <v>0</v>
      </c>
      <c r="L627" s="97">
        <v>0</v>
      </c>
      <c r="M627" s="65">
        <f t="shared" ref="M627:M629" si="397">+L627+K627</f>
        <v>0</v>
      </c>
      <c r="N627" s="66">
        <f t="shared" ref="N627:N629" si="398">H627*M627</f>
        <v>0</v>
      </c>
      <c r="O627" s="10"/>
      <c r="P627" s="10"/>
    </row>
    <row r="628" spans="1:16" ht="18" customHeight="1" x14ac:dyDescent="0.25">
      <c r="A628" s="50">
        <f>IF(G628&lt;&gt;"",1+MAX($A$2:A627),"")</f>
        <v>453</v>
      </c>
      <c r="B628" s="254"/>
      <c r="C628" s="254"/>
      <c r="D628" s="197" t="s">
        <v>342</v>
      </c>
      <c r="E628" s="101" t="s">
        <v>34</v>
      </c>
      <c r="F628" s="63">
        <v>1</v>
      </c>
      <c r="G628" s="108">
        <v>0</v>
      </c>
      <c r="H628" s="63">
        <f t="shared" si="395"/>
        <v>1</v>
      </c>
      <c r="I628" s="56">
        <v>0</v>
      </c>
      <c r="J628" s="56">
        <v>0</v>
      </c>
      <c r="K628" s="97">
        <f t="shared" si="396"/>
        <v>0</v>
      </c>
      <c r="L628" s="97">
        <v>0</v>
      </c>
      <c r="M628" s="65">
        <f t="shared" si="397"/>
        <v>0</v>
      </c>
      <c r="N628" s="66">
        <f t="shared" si="398"/>
        <v>0</v>
      </c>
      <c r="O628" s="10"/>
      <c r="P628" s="10"/>
    </row>
    <row r="629" spans="1:16" ht="18" customHeight="1" x14ac:dyDescent="0.25">
      <c r="A629" s="50">
        <f>IF(G629&lt;&gt;"",1+MAX($A$2:A628),"")</f>
        <v>454</v>
      </c>
      <c r="B629" s="254"/>
      <c r="C629" s="254"/>
      <c r="D629" s="197" t="s">
        <v>343</v>
      </c>
      <c r="E629" s="101" t="s">
        <v>34</v>
      </c>
      <c r="F629" s="63">
        <v>1</v>
      </c>
      <c r="G629" s="108">
        <v>0</v>
      </c>
      <c r="H629" s="63">
        <f t="shared" si="395"/>
        <v>1</v>
      </c>
      <c r="I629" s="56">
        <v>0</v>
      </c>
      <c r="J629" s="56">
        <v>0</v>
      </c>
      <c r="K629" s="97">
        <f t="shared" si="396"/>
        <v>0</v>
      </c>
      <c r="L629" s="97">
        <v>0</v>
      </c>
      <c r="M629" s="65">
        <f t="shared" si="397"/>
        <v>0</v>
      </c>
      <c r="N629" s="66">
        <f t="shared" si="398"/>
        <v>0</v>
      </c>
      <c r="O629" s="10"/>
      <c r="P629" s="10"/>
    </row>
    <row r="630" spans="1:16" ht="18" customHeight="1" x14ac:dyDescent="0.25">
      <c r="A630" s="50" t="str">
        <f>IF(G630&lt;&gt;"",1+MAX($A$2:A629),"")</f>
        <v/>
      </c>
      <c r="B630" s="254"/>
      <c r="C630" s="254"/>
      <c r="D630" s="82" t="s">
        <v>344</v>
      </c>
      <c r="E630" s="158"/>
      <c r="F630" s="63"/>
      <c r="G630" s="108"/>
      <c r="H630" s="63"/>
      <c r="I630" s="234"/>
      <c r="J630" s="234"/>
      <c r="K630" s="97"/>
      <c r="L630" s="97"/>
      <c r="M630" s="65"/>
      <c r="N630" s="66"/>
      <c r="O630" s="10"/>
      <c r="P630" s="10"/>
    </row>
    <row r="631" spans="1:16" ht="18" customHeight="1" x14ac:dyDescent="0.25">
      <c r="A631" s="50" t="str">
        <f>IF(G631&lt;&gt;"",1+MAX($A$2:A630),"")</f>
        <v/>
      </c>
      <c r="B631" s="254"/>
      <c r="C631" s="254"/>
      <c r="D631" s="171" t="s">
        <v>345</v>
      </c>
      <c r="E631" s="101"/>
      <c r="F631" s="63"/>
      <c r="G631" s="108"/>
      <c r="H631" s="63"/>
      <c r="I631" s="234"/>
      <c r="J631" s="234"/>
      <c r="K631" s="97"/>
      <c r="L631" s="97"/>
      <c r="M631" s="65"/>
      <c r="N631" s="66"/>
      <c r="O631" s="10"/>
      <c r="P631" s="10"/>
    </row>
    <row r="632" spans="1:16" ht="18" customHeight="1" x14ac:dyDescent="0.25">
      <c r="A632" s="50">
        <f>IF(G632&lt;&gt;"",1+MAX($A$2:A631),"")</f>
        <v>455</v>
      </c>
      <c r="B632" s="254"/>
      <c r="C632" s="254"/>
      <c r="D632" s="197" t="s">
        <v>308</v>
      </c>
      <c r="E632" s="101" t="s">
        <v>41</v>
      </c>
      <c r="F632" s="63">
        <v>56</v>
      </c>
      <c r="G632" s="62">
        <v>0.1</v>
      </c>
      <c r="H632" s="63">
        <f t="shared" ref="H632:H634" si="399">(G632*F632)+F632</f>
        <v>61.6</v>
      </c>
      <c r="I632" s="56">
        <v>0</v>
      </c>
      <c r="J632" s="56">
        <v>0</v>
      </c>
      <c r="K632" s="97">
        <f t="shared" ref="K632:K634" si="400">I632*J632</f>
        <v>0</v>
      </c>
      <c r="L632" s="97">
        <v>0</v>
      </c>
      <c r="M632" s="65">
        <f t="shared" ref="M632:M634" si="401">+L632+K632</f>
        <v>0</v>
      </c>
      <c r="N632" s="66">
        <f t="shared" ref="N632:N634" si="402">H632*M632</f>
        <v>0</v>
      </c>
      <c r="O632" s="10"/>
      <c r="P632" s="10"/>
    </row>
    <row r="633" spans="1:16" ht="18" customHeight="1" x14ac:dyDescent="0.25">
      <c r="A633" s="50">
        <f>IF(G633&lt;&gt;"",1+MAX($A$2:A632),"")</f>
        <v>456</v>
      </c>
      <c r="B633" s="254"/>
      <c r="C633" s="254"/>
      <c r="D633" s="197" t="s">
        <v>306</v>
      </c>
      <c r="E633" s="101" t="s">
        <v>41</v>
      </c>
      <c r="F633" s="63">
        <v>169</v>
      </c>
      <c r="G633" s="62">
        <v>0.1</v>
      </c>
      <c r="H633" s="63">
        <f t="shared" si="399"/>
        <v>185.9</v>
      </c>
      <c r="I633" s="56">
        <v>0</v>
      </c>
      <c r="J633" s="56">
        <v>0</v>
      </c>
      <c r="K633" s="97">
        <f t="shared" si="400"/>
        <v>0</v>
      </c>
      <c r="L633" s="97">
        <v>0</v>
      </c>
      <c r="M633" s="65">
        <f t="shared" si="401"/>
        <v>0</v>
      </c>
      <c r="N633" s="66">
        <f t="shared" si="402"/>
        <v>0</v>
      </c>
      <c r="O633" s="10"/>
      <c r="P633" s="10"/>
    </row>
    <row r="634" spans="1:16" ht="18" customHeight="1" x14ac:dyDescent="0.25">
      <c r="A634" s="50">
        <f>IF(G634&lt;&gt;"",1+MAX($A$2:A633),"")</f>
        <v>457</v>
      </c>
      <c r="B634" s="254"/>
      <c r="C634" s="254"/>
      <c r="D634" s="197" t="s">
        <v>309</v>
      </c>
      <c r="E634" s="101" t="s">
        <v>41</v>
      </c>
      <c r="F634" s="63">
        <v>12</v>
      </c>
      <c r="G634" s="62">
        <v>0.1</v>
      </c>
      <c r="H634" s="63">
        <f t="shared" si="399"/>
        <v>13.2</v>
      </c>
      <c r="I634" s="56">
        <v>0</v>
      </c>
      <c r="J634" s="56">
        <v>0</v>
      </c>
      <c r="K634" s="97">
        <f t="shared" si="400"/>
        <v>0</v>
      </c>
      <c r="L634" s="97">
        <v>0</v>
      </c>
      <c r="M634" s="65">
        <f t="shared" si="401"/>
        <v>0</v>
      </c>
      <c r="N634" s="66">
        <f t="shared" si="402"/>
        <v>0</v>
      </c>
      <c r="O634" s="10"/>
      <c r="P634" s="10"/>
    </row>
    <row r="635" spans="1:16" ht="18" customHeight="1" x14ac:dyDescent="0.25">
      <c r="A635" s="50" t="str">
        <f>IF(G635&lt;&gt;"",1+MAX($A$2:A634),"")</f>
        <v/>
      </c>
      <c r="B635" s="254"/>
      <c r="C635" s="254"/>
      <c r="D635" s="236" t="s">
        <v>61</v>
      </c>
      <c r="E635" s="101"/>
      <c r="F635" s="63"/>
      <c r="G635" s="108"/>
      <c r="H635" s="63"/>
      <c r="I635" s="234"/>
      <c r="J635" s="234"/>
      <c r="K635" s="97"/>
      <c r="L635" s="97"/>
      <c r="M635" s="65"/>
      <c r="N635" s="66"/>
      <c r="O635" s="10"/>
      <c r="P635" s="10"/>
    </row>
    <row r="636" spans="1:16" ht="18" customHeight="1" x14ac:dyDescent="0.25">
      <c r="A636" s="50" t="str">
        <f>IF(G636&lt;&gt;"",1+MAX($A$2:A635),"")</f>
        <v/>
      </c>
      <c r="B636" s="254"/>
      <c r="C636" s="254"/>
      <c r="D636" s="237" t="s">
        <v>222</v>
      </c>
      <c r="E636" s="101"/>
      <c r="F636" s="63"/>
      <c r="G636" s="108"/>
      <c r="H636" s="63"/>
      <c r="I636" s="234"/>
      <c r="J636" s="234"/>
      <c r="K636" s="97"/>
      <c r="L636" s="97"/>
      <c r="M636" s="65"/>
      <c r="N636" s="66"/>
      <c r="O636" s="10"/>
      <c r="P636" s="10"/>
    </row>
    <row r="637" spans="1:16" ht="18" customHeight="1" x14ac:dyDescent="0.25">
      <c r="A637" s="50">
        <f>IF(G637&lt;&gt;"",1+MAX($A$2:A636),"")</f>
        <v>458</v>
      </c>
      <c r="B637" s="254"/>
      <c r="C637" s="254"/>
      <c r="D637" s="197" t="s">
        <v>353</v>
      </c>
      <c r="E637" s="101" t="s">
        <v>4</v>
      </c>
      <c r="F637" s="63">
        <v>1</v>
      </c>
      <c r="G637" s="108">
        <v>0</v>
      </c>
      <c r="H637" s="63">
        <f t="shared" ref="H637" si="403">(G637*F637)+F637</f>
        <v>1</v>
      </c>
      <c r="I637" s="56">
        <v>0</v>
      </c>
      <c r="J637" s="56">
        <v>0</v>
      </c>
      <c r="K637" s="97">
        <f t="shared" ref="K637" si="404">I637*J637</f>
        <v>0</v>
      </c>
      <c r="L637" s="97">
        <v>0</v>
      </c>
      <c r="M637" s="65">
        <f t="shared" ref="M637" si="405">+L637+K637</f>
        <v>0</v>
      </c>
      <c r="N637" s="66">
        <f>H637*M637</f>
        <v>0</v>
      </c>
      <c r="O637" s="10"/>
      <c r="P637" s="10"/>
    </row>
    <row r="638" spans="1:16" ht="18" customHeight="1" x14ac:dyDescent="0.25">
      <c r="A638" s="50" t="str">
        <f>IF(G638&lt;&gt;"",1+MAX($A$2:A637),"")</f>
        <v/>
      </c>
      <c r="B638" s="254"/>
      <c r="C638" s="254"/>
      <c r="D638" s="82" t="s">
        <v>346</v>
      </c>
      <c r="E638" s="158"/>
      <c r="F638" s="63"/>
      <c r="G638" s="108"/>
      <c r="H638" s="63"/>
      <c r="I638" s="234"/>
      <c r="J638" s="234"/>
      <c r="K638" s="97"/>
      <c r="L638" s="97"/>
      <c r="M638" s="65"/>
      <c r="N638" s="66"/>
      <c r="O638" s="10"/>
      <c r="P638" s="10"/>
    </row>
    <row r="639" spans="1:16" ht="18" customHeight="1" x14ac:dyDescent="0.25">
      <c r="A639" s="50">
        <f>IF(G639&lt;&gt;"",1+MAX($A$2:A638),"")</f>
        <v>459</v>
      </c>
      <c r="B639" s="254"/>
      <c r="C639" s="254"/>
      <c r="D639" s="197" t="s">
        <v>333</v>
      </c>
      <c r="E639" s="101" t="s">
        <v>34</v>
      </c>
      <c r="F639" s="63">
        <v>1</v>
      </c>
      <c r="G639" s="108">
        <v>0</v>
      </c>
      <c r="H639" s="63">
        <f t="shared" ref="H639" si="406">(G639*F639)+F639</f>
        <v>1</v>
      </c>
      <c r="I639" s="56">
        <v>0</v>
      </c>
      <c r="J639" s="56">
        <v>0</v>
      </c>
      <c r="K639" s="97">
        <f t="shared" ref="K639" si="407">I639*J639</f>
        <v>0</v>
      </c>
      <c r="L639" s="97">
        <v>0</v>
      </c>
      <c r="M639" s="65">
        <f t="shared" ref="M639" si="408">+L639+K639</f>
        <v>0</v>
      </c>
      <c r="N639" s="66">
        <f>H639*M639</f>
        <v>0</v>
      </c>
      <c r="O639" s="10"/>
      <c r="P639" s="10"/>
    </row>
    <row r="640" spans="1:16" ht="18" customHeight="1" x14ac:dyDescent="0.25">
      <c r="A640" s="50" t="str">
        <f>IF(G640&lt;&gt;"",1+MAX($A$2:A639),"")</f>
        <v/>
      </c>
      <c r="B640" s="254"/>
      <c r="C640" s="254"/>
      <c r="D640" s="82" t="s">
        <v>347</v>
      </c>
      <c r="E640" s="158"/>
      <c r="F640" s="63"/>
      <c r="G640" s="108"/>
      <c r="H640" s="63"/>
      <c r="I640" s="234"/>
      <c r="J640" s="234"/>
      <c r="K640" s="97"/>
      <c r="L640" s="97"/>
      <c r="M640" s="65"/>
      <c r="N640" s="66"/>
      <c r="O640" s="10"/>
      <c r="P640" s="10"/>
    </row>
    <row r="641" spans="1:17" ht="18" customHeight="1" x14ac:dyDescent="0.25">
      <c r="A641" s="50" t="str">
        <f>IF(G641&lt;&gt;"",1+MAX($A$2:A640),"")</f>
        <v/>
      </c>
      <c r="B641" s="254"/>
      <c r="C641" s="254"/>
      <c r="D641" s="171" t="s">
        <v>348</v>
      </c>
      <c r="E641" s="101"/>
      <c r="F641" s="63"/>
      <c r="G641" s="108"/>
      <c r="H641" s="63"/>
      <c r="I641" s="234"/>
      <c r="J641" s="234"/>
      <c r="K641" s="97"/>
      <c r="L641" s="97"/>
      <c r="M641" s="65"/>
      <c r="N641" s="66"/>
      <c r="O641" s="10"/>
      <c r="P641" s="10"/>
    </row>
    <row r="642" spans="1:17" ht="18" customHeight="1" x14ac:dyDescent="0.25">
      <c r="A642" s="50">
        <f>IF(G642&lt;&gt;"",1+MAX($A$2:A641),"")</f>
        <v>460</v>
      </c>
      <c r="B642" s="254"/>
      <c r="C642" s="254"/>
      <c r="D642" s="197" t="s">
        <v>349</v>
      </c>
      <c r="E642" s="101" t="s">
        <v>41</v>
      </c>
      <c r="F642" s="63">
        <v>5</v>
      </c>
      <c r="G642" s="62">
        <v>0.1</v>
      </c>
      <c r="H642" s="63">
        <f t="shared" ref="H642" si="409">(G642*F642)+F642</f>
        <v>5.5</v>
      </c>
      <c r="I642" s="56">
        <v>0</v>
      </c>
      <c r="J642" s="56">
        <v>0</v>
      </c>
      <c r="K642" s="97">
        <f t="shared" ref="K642" si="410">I642*J642</f>
        <v>0</v>
      </c>
      <c r="L642" s="97">
        <v>0</v>
      </c>
      <c r="M642" s="65">
        <f t="shared" ref="M642" si="411">+L642+K642</f>
        <v>0</v>
      </c>
      <c r="N642" s="66">
        <f t="shared" ref="N642" si="412">H642*M642</f>
        <v>0</v>
      </c>
      <c r="O642" s="10"/>
      <c r="P642" s="10"/>
    </row>
    <row r="643" spans="1:17" ht="18" customHeight="1" x14ac:dyDescent="0.25">
      <c r="A643" s="50" t="str">
        <f>IF(G643&lt;&gt;"",1+MAX($A$2:A642),"")</f>
        <v/>
      </c>
      <c r="B643" s="254"/>
      <c r="C643" s="254"/>
      <c r="D643" s="236" t="s">
        <v>110</v>
      </c>
      <c r="E643" s="101"/>
      <c r="F643" s="63"/>
      <c r="G643" s="108"/>
      <c r="H643" s="63"/>
      <c r="I643" s="234"/>
      <c r="J643" s="234"/>
      <c r="K643" s="97"/>
      <c r="L643" s="97"/>
      <c r="M643" s="65"/>
      <c r="N643" s="66"/>
      <c r="O643" s="10"/>
      <c r="P643" s="10"/>
    </row>
    <row r="644" spans="1:17" ht="18" customHeight="1" x14ac:dyDescent="0.25">
      <c r="A644" s="50" t="str">
        <f>IF(G644&lt;&gt;"",1+MAX($A$2:A643),"")</f>
        <v/>
      </c>
      <c r="B644" s="254"/>
      <c r="C644" s="254"/>
      <c r="D644" s="237" t="s">
        <v>222</v>
      </c>
      <c r="E644" s="101"/>
      <c r="F644" s="63"/>
      <c r="G644" s="108"/>
      <c r="H644" s="63"/>
      <c r="I644" s="234"/>
      <c r="J644" s="234"/>
      <c r="K644" s="97"/>
      <c r="L644" s="97"/>
      <c r="M644" s="65"/>
      <c r="N644" s="66"/>
      <c r="O644" s="10"/>
      <c r="P644" s="10"/>
    </row>
    <row r="645" spans="1:17" ht="18" customHeight="1" x14ac:dyDescent="0.25">
      <c r="A645" s="50">
        <f>IF(G645&lt;&gt;"",1+MAX($A$2:A644),"")</f>
        <v>461</v>
      </c>
      <c r="B645" s="254"/>
      <c r="C645" s="254"/>
      <c r="D645" s="197" t="s">
        <v>354</v>
      </c>
      <c r="E645" s="101" t="s">
        <v>4</v>
      </c>
      <c r="F645" s="63">
        <v>1</v>
      </c>
      <c r="G645" s="108">
        <v>0</v>
      </c>
      <c r="H645" s="63">
        <f t="shared" ref="H645" si="413">(G645*F645)+F645</f>
        <v>1</v>
      </c>
      <c r="I645" s="56">
        <v>0</v>
      </c>
      <c r="J645" s="56">
        <v>0</v>
      </c>
      <c r="K645" s="97">
        <f t="shared" ref="K645" si="414">I645*J645</f>
        <v>0</v>
      </c>
      <c r="L645" s="97">
        <v>0</v>
      </c>
      <c r="M645" s="65">
        <f t="shared" ref="M645" si="415">+L645+K645</f>
        <v>0</v>
      </c>
      <c r="N645" s="66">
        <f>H645*M645</f>
        <v>0</v>
      </c>
      <c r="O645" s="10"/>
      <c r="P645" s="10"/>
    </row>
    <row r="646" spans="1:17" ht="18" customHeight="1" x14ac:dyDescent="0.25">
      <c r="A646" s="50" t="str">
        <f>IF(G646&lt;&gt;"",1+MAX($A$2:A645),"")</f>
        <v/>
      </c>
      <c r="B646" s="254"/>
      <c r="C646" s="254"/>
      <c r="D646" s="82" t="s">
        <v>350</v>
      </c>
      <c r="E646" s="158"/>
      <c r="F646" s="63"/>
      <c r="G646" s="108"/>
      <c r="H646" s="63"/>
      <c r="I646" s="234"/>
      <c r="J646" s="234"/>
      <c r="K646" s="97"/>
      <c r="L646" s="97"/>
      <c r="M646" s="65"/>
      <c r="N646" s="66"/>
      <c r="O646" s="10"/>
      <c r="P646" s="10"/>
    </row>
    <row r="647" spans="1:17" ht="18" customHeight="1" x14ac:dyDescent="0.25">
      <c r="A647" s="50" t="str">
        <f>IF(G647&lt;&gt;"",1+MAX($A$2:A646),"")</f>
        <v/>
      </c>
      <c r="B647" s="254"/>
      <c r="C647" s="254"/>
      <c r="D647" s="171" t="s">
        <v>284</v>
      </c>
      <c r="E647" s="101"/>
      <c r="F647" s="63"/>
      <c r="G647" s="108"/>
      <c r="H647" s="63"/>
      <c r="I647" s="234"/>
      <c r="J647" s="234"/>
      <c r="K647" s="97"/>
      <c r="L647" s="97"/>
      <c r="M647" s="65"/>
      <c r="N647" s="66"/>
      <c r="O647" s="10"/>
      <c r="P647" s="10"/>
    </row>
    <row r="648" spans="1:17" ht="18" customHeight="1" x14ac:dyDescent="0.25">
      <c r="A648" s="50">
        <f>IF(G648&lt;&gt;"",1+MAX($A$2:A647),"")</f>
        <v>462</v>
      </c>
      <c r="B648" s="254"/>
      <c r="C648" s="254"/>
      <c r="D648" s="197" t="s">
        <v>287</v>
      </c>
      <c r="E648" s="101" t="s">
        <v>41</v>
      </c>
      <c r="F648" s="63">
        <v>7</v>
      </c>
      <c r="G648" s="62">
        <v>0.1</v>
      </c>
      <c r="H648" s="63">
        <f t="shared" ref="H648" si="416">(G648*F648)+F648</f>
        <v>7.7</v>
      </c>
      <c r="I648" s="56">
        <v>0</v>
      </c>
      <c r="J648" s="56">
        <v>0</v>
      </c>
      <c r="K648" s="97">
        <f t="shared" ref="K648" si="417">I648*J648</f>
        <v>0</v>
      </c>
      <c r="L648" s="97">
        <v>0</v>
      </c>
      <c r="M648" s="65">
        <f t="shared" ref="M648" si="418">+L648+K648</f>
        <v>0</v>
      </c>
      <c r="N648" s="66">
        <f t="shared" ref="N648" si="419">H648*M648</f>
        <v>0</v>
      </c>
      <c r="O648" s="10"/>
      <c r="P648" s="10"/>
    </row>
    <row r="649" spans="1:17" ht="18" customHeight="1" x14ac:dyDescent="0.25">
      <c r="A649" s="50" t="str">
        <f>IF(G649&lt;&gt;"",1+MAX($A$2:A648),"")</f>
        <v/>
      </c>
      <c r="B649" s="254"/>
      <c r="C649" s="254"/>
      <c r="D649" s="171" t="s">
        <v>502</v>
      </c>
      <c r="E649" s="101"/>
      <c r="F649" s="63"/>
      <c r="G649" s="108"/>
      <c r="H649" s="63"/>
      <c r="I649" s="234"/>
      <c r="J649" s="234"/>
      <c r="K649" s="97"/>
      <c r="L649" s="97"/>
      <c r="M649" s="65"/>
      <c r="N649" s="66"/>
      <c r="O649" s="10"/>
      <c r="P649" s="10"/>
    </row>
    <row r="650" spans="1:17" ht="18" customHeight="1" x14ac:dyDescent="0.25">
      <c r="A650" s="50">
        <f>IF(G650&lt;&gt;"",1+MAX($A$2:A649),"")</f>
        <v>463</v>
      </c>
      <c r="B650" s="254"/>
      <c r="C650" s="254"/>
      <c r="D650" s="197" t="s">
        <v>287</v>
      </c>
      <c r="E650" s="101" t="s">
        <v>41</v>
      </c>
      <c r="F650" s="63">
        <v>7</v>
      </c>
      <c r="G650" s="62">
        <v>0.1</v>
      </c>
      <c r="H650" s="63">
        <f t="shared" ref="H650" si="420">(G650*F650)+F650</f>
        <v>7.7</v>
      </c>
      <c r="I650" s="56">
        <v>0</v>
      </c>
      <c r="J650" s="56">
        <v>0</v>
      </c>
      <c r="K650" s="97">
        <f t="shared" ref="K650" si="421">I650*J650</f>
        <v>0</v>
      </c>
      <c r="L650" s="97">
        <v>0</v>
      </c>
      <c r="M650" s="65">
        <f t="shared" ref="M650" si="422">+L650+K650</f>
        <v>0</v>
      </c>
      <c r="N650" s="66">
        <f t="shared" ref="N650" si="423">H650*M650</f>
        <v>0</v>
      </c>
      <c r="O650" s="10"/>
      <c r="P650" s="10"/>
    </row>
    <row r="651" spans="1:17" ht="18" customHeight="1" x14ac:dyDescent="0.25">
      <c r="A651" s="50" t="str">
        <f>IF(G651&lt;&gt;"",1+MAX($A$2:A650),"")</f>
        <v/>
      </c>
      <c r="B651" s="254"/>
      <c r="C651" s="254"/>
      <c r="D651" s="236" t="s">
        <v>109</v>
      </c>
      <c r="E651" s="101"/>
      <c r="F651" s="63"/>
      <c r="G651" s="108"/>
      <c r="H651" s="63"/>
      <c r="I651" s="234"/>
      <c r="J651" s="234"/>
      <c r="K651" s="97"/>
      <c r="L651" s="97"/>
      <c r="M651" s="65"/>
      <c r="N651" s="66"/>
      <c r="O651" s="10"/>
      <c r="P651" s="10"/>
    </row>
    <row r="652" spans="1:17" ht="18" customHeight="1" x14ac:dyDescent="0.25">
      <c r="A652" s="50" t="str">
        <f>IF(G652&lt;&gt;"",1+MAX($A$2:A651),"")</f>
        <v/>
      </c>
      <c r="B652" s="254"/>
      <c r="C652" s="254"/>
      <c r="D652" s="237" t="s">
        <v>222</v>
      </c>
      <c r="E652" s="101"/>
      <c r="F652" s="63"/>
      <c r="G652" s="108"/>
      <c r="H652" s="63"/>
      <c r="I652" s="234"/>
      <c r="J652" s="234"/>
      <c r="K652" s="97"/>
      <c r="L652" s="97"/>
      <c r="M652" s="65"/>
      <c r="N652" s="66"/>
      <c r="O652" s="10"/>
      <c r="P652" s="10"/>
    </row>
    <row r="653" spans="1:17" ht="18" customHeight="1" x14ac:dyDescent="0.25">
      <c r="A653" s="50">
        <f>IF(G653&lt;&gt;"",1+MAX($A$2:A652),"")</f>
        <v>464</v>
      </c>
      <c r="B653" s="254"/>
      <c r="C653" s="254"/>
      <c r="D653" s="197" t="s">
        <v>352</v>
      </c>
      <c r="E653" s="101" t="s">
        <v>4</v>
      </c>
      <c r="F653" s="63">
        <v>1</v>
      </c>
      <c r="G653" s="108">
        <v>0</v>
      </c>
      <c r="H653" s="63">
        <f t="shared" ref="H653" si="424">(G653*F653)+F653</f>
        <v>1</v>
      </c>
      <c r="I653" s="56">
        <v>0</v>
      </c>
      <c r="J653" s="56">
        <v>0</v>
      </c>
      <c r="K653" s="97">
        <f t="shared" ref="K653" si="425">I653*J653</f>
        <v>0</v>
      </c>
      <c r="L653" s="97">
        <v>0</v>
      </c>
      <c r="M653" s="65">
        <f t="shared" ref="M653" si="426">+L653+K653</f>
        <v>0</v>
      </c>
      <c r="N653" s="66">
        <f>H653*M653</f>
        <v>0</v>
      </c>
      <c r="O653" s="10"/>
      <c r="P653" s="10"/>
    </row>
    <row r="654" spans="1:17" ht="18" customHeight="1" x14ac:dyDescent="0.25">
      <c r="A654" s="50" t="str">
        <f>IF(G654&lt;&gt;"",1+MAX($A$2:A653),"")</f>
        <v/>
      </c>
      <c r="B654" s="254"/>
      <c r="C654" s="254"/>
      <c r="D654" s="82" t="s">
        <v>98</v>
      </c>
      <c r="E654" s="158"/>
      <c r="F654" s="63"/>
      <c r="G654" s="108"/>
      <c r="H654" s="63"/>
      <c r="I654" s="234"/>
      <c r="J654" s="234"/>
      <c r="K654" s="97"/>
      <c r="L654" s="97"/>
      <c r="M654" s="65"/>
      <c r="N654" s="66"/>
      <c r="O654" s="10"/>
      <c r="P654" s="10"/>
    </row>
    <row r="655" spans="1:17" ht="18" customHeight="1" x14ac:dyDescent="0.25">
      <c r="A655" s="50">
        <f>IF(G655&lt;&gt;"",1+MAX($A$2:A654),"")</f>
        <v>465</v>
      </c>
      <c r="B655" s="255"/>
      <c r="C655" s="255"/>
      <c r="D655" s="197" t="s">
        <v>351</v>
      </c>
      <c r="E655" s="101" t="s">
        <v>31</v>
      </c>
      <c r="F655" s="63">
        <v>750</v>
      </c>
      <c r="G655" s="108">
        <v>0</v>
      </c>
      <c r="H655" s="63">
        <f t="shared" ref="H655" si="427">(G655*F655)+F655</f>
        <v>750</v>
      </c>
      <c r="I655" s="56">
        <v>0</v>
      </c>
      <c r="J655" s="56">
        <v>0</v>
      </c>
      <c r="K655" s="97">
        <f t="shared" ref="K655" si="428">I655*J655</f>
        <v>0</v>
      </c>
      <c r="L655" s="97">
        <v>0</v>
      </c>
      <c r="M655" s="65">
        <f t="shared" ref="M655" si="429">+L655+K655</f>
        <v>0</v>
      </c>
      <c r="N655" s="66">
        <f>H655*M655</f>
        <v>0</v>
      </c>
      <c r="O655" s="10"/>
      <c r="P655" s="10"/>
    </row>
    <row r="656" spans="1:17" s="1" customFormat="1" ht="18" customHeight="1" x14ac:dyDescent="0.25">
      <c r="A656" s="68" t="str">
        <f>IF(G656&lt;&gt;"",1+MAX($A$2:A618),"")</f>
        <v/>
      </c>
      <c r="B656" s="69"/>
      <c r="C656" s="69"/>
      <c r="D656" s="198"/>
      <c r="E656" s="199"/>
      <c r="F656" s="200"/>
      <c r="G656" s="69"/>
      <c r="H656" s="69"/>
      <c r="I656" s="201"/>
      <c r="J656" s="69"/>
      <c r="K656" s="70"/>
      <c r="L656" s="70"/>
      <c r="M656" s="71" t="s">
        <v>22</v>
      </c>
      <c r="N656" s="202">
        <f>SUM(N584:N655)</f>
        <v>0</v>
      </c>
      <c r="P656" s="203"/>
      <c r="Q656" s="203"/>
    </row>
    <row r="657" spans="1:14" ht="15.6" x14ac:dyDescent="0.25">
      <c r="A657" s="223" t="str">
        <f>IF(F657&lt;&gt;"",1+MAX(A$1:$A656),"")</f>
        <v/>
      </c>
      <c r="B657" s="224"/>
      <c r="C657" s="224"/>
      <c r="D657" s="86"/>
      <c r="E657" s="87"/>
      <c r="F657" s="183"/>
      <c r="G657" s="88"/>
      <c r="H657" s="183"/>
      <c r="I657" s="183"/>
      <c r="J657" s="183"/>
      <c r="K657" s="89"/>
      <c r="L657" s="89"/>
      <c r="M657" s="185"/>
      <c r="N657" s="90"/>
    </row>
    <row r="658" spans="1:14" ht="20.100000000000001" customHeight="1" x14ac:dyDescent="0.25">
      <c r="A658" s="250" t="s">
        <v>10</v>
      </c>
      <c r="B658" s="251"/>
      <c r="C658" s="251"/>
      <c r="D658" s="251"/>
      <c r="E658" s="251"/>
      <c r="F658" s="251"/>
      <c r="G658" s="251"/>
      <c r="H658" s="251"/>
      <c r="I658" s="251"/>
      <c r="J658" s="251"/>
      <c r="K658" s="251"/>
      <c r="L658" s="252"/>
      <c r="M658" s="231"/>
      <c r="N658" s="232">
        <f>SUM(N19,N36,N242,N397,N530,N554,N579,N656)</f>
        <v>0</v>
      </c>
    </row>
    <row r="659" spans="1:14" ht="20.100000000000001" customHeight="1" x14ac:dyDescent="0.25">
      <c r="A659" s="117" t="s">
        <v>17</v>
      </c>
      <c r="B659" s="118"/>
      <c r="C659" s="119"/>
      <c r="D659" s="115"/>
      <c r="E659" s="115"/>
      <c r="F659" s="115"/>
      <c r="G659" s="115"/>
      <c r="H659" s="115"/>
      <c r="I659" s="115"/>
      <c r="J659" s="115"/>
      <c r="K659" s="115"/>
      <c r="L659" s="116"/>
      <c r="M659" s="120">
        <v>0.15</v>
      </c>
      <c r="N659" s="121">
        <f>N658*M659</f>
        <v>0</v>
      </c>
    </row>
    <row r="660" spans="1:14" ht="20.100000000000001" customHeight="1" x14ac:dyDescent="0.25">
      <c r="A660" s="122" t="s">
        <v>3</v>
      </c>
      <c r="B660" s="123"/>
      <c r="C660" s="115"/>
      <c r="D660" s="115"/>
      <c r="E660" s="115"/>
      <c r="F660" s="115"/>
      <c r="G660" s="115"/>
      <c r="H660" s="115"/>
      <c r="I660" s="115"/>
      <c r="J660" s="115"/>
      <c r="K660" s="115"/>
      <c r="L660" s="116"/>
      <c r="M660" s="124">
        <v>0</v>
      </c>
      <c r="N660" s="125">
        <f>N658*M660</f>
        <v>0</v>
      </c>
    </row>
    <row r="661" spans="1:14" ht="20.100000000000001" customHeight="1" x14ac:dyDescent="0.25">
      <c r="A661" s="122" t="s">
        <v>15</v>
      </c>
      <c r="B661" s="123"/>
      <c r="C661" s="115"/>
      <c r="D661" s="115"/>
      <c r="E661" s="115"/>
      <c r="F661" s="115"/>
      <c r="G661" s="115"/>
      <c r="H661" s="115"/>
      <c r="I661" s="115"/>
      <c r="J661" s="115"/>
      <c r="K661" s="115"/>
      <c r="L661" s="116"/>
      <c r="M661" s="124">
        <v>0</v>
      </c>
      <c r="N661" s="121">
        <f>N658*M661</f>
        <v>0</v>
      </c>
    </row>
    <row r="662" spans="1:14" ht="20.100000000000001" customHeight="1" thickBot="1" x14ac:dyDescent="0.3">
      <c r="A662" s="126" t="s">
        <v>24</v>
      </c>
      <c r="B662" s="127"/>
      <c r="C662" s="128"/>
      <c r="D662" s="128"/>
      <c r="E662" s="128"/>
      <c r="F662" s="128"/>
      <c r="G662" s="128"/>
      <c r="H662" s="128"/>
      <c r="I662" s="128"/>
      <c r="J662" s="128"/>
      <c r="K662" s="128"/>
      <c r="L662" s="129"/>
      <c r="M662" s="130">
        <v>0</v>
      </c>
      <c r="N662" s="131">
        <f>N658*M662</f>
        <v>0</v>
      </c>
    </row>
    <row r="663" spans="1:14" ht="20.100000000000001" customHeight="1" thickBot="1" x14ac:dyDescent="0.3">
      <c r="A663" s="246" t="s">
        <v>11</v>
      </c>
      <c r="B663" s="247"/>
      <c r="C663" s="247"/>
      <c r="D663" s="248"/>
      <c r="E663" s="248"/>
      <c r="F663" s="248"/>
      <c r="G663" s="248"/>
      <c r="H663" s="248"/>
      <c r="I663" s="248"/>
      <c r="J663" s="248"/>
      <c r="K663" s="248"/>
      <c r="L663" s="248"/>
      <c r="M663" s="249"/>
      <c r="N663" s="132">
        <f>N658+N659+N660+N661+N662</f>
        <v>0</v>
      </c>
    </row>
    <row r="664" spans="1:14" ht="20.100000000000001" customHeight="1" thickBot="1" x14ac:dyDescent="0.3">
      <c r="A664" s="133" t="s">
        <v>97</v>
      </c>
      <c r="B664" s="134"/>
      <c r="C664" s="135"/>
      <c r="D664" s="186"/>
      <c r="E664" s="186"/>
      <c r="F664" s="186"/>
      <c r="G664" s="186"/>
      <c r="H664" s="186"/>
      <c r="I664" s="186"/>
      <c r="J664" s="186"/>
      <c r="K664" s="186"/>
      <c r="L664" s="186"/>
      <c r="M664" s="187"/>
      <c r="N664" s="136"/>
    </row>
    <row r="665" spans="1:14" ht="20.100000000000001" customHeight="1" x14ac:dyDescent="0.25">
      <c r="A665" s="137" t="s">
        <v>93</v>
      </c>
      <c r="B665" s="188"/>
      <c r="C665" s="188"/>
      <c r="D665" s="186"/>
      <c r="E665" s="186"/>
      <c r="F665" s="186"/>
      <c r="G665" s="186"/>
      <c r="H665" s="186"/>
      <c r="I665" s="186"/>
      <c r="J665" s="186"/>
      <c r="K665" s="186"/>
      <c r="L665" s="186"/>
      <c r="M665" s="187"/>
      <c r="N665" s="136" t="s">
        <v>67</v>
      </c>
    </row>
    <row r="666" spans="1:14" ht="20.100000000000001" customHeight="1" x14ac:dyDescent="0.25">
      <c r="A666" s="137" t="s">
        <v>94</v>
      </c>
      <c r="B666" s="188"/>
      <c r="C666" s="188"/>
      <c r="D666" s="186"/>
      <c r="E666" s="186"/>
      <c r="F666" s="186"/>
      <c r="G666" s="186"/>
      <c r="H666" s="186"/>
      <c r="I666" s="186"/>
      <c r="J666" s="186"/>
      <c r="K666" s="186"/>
      <c r="L666" s="186"/>
      <c r="M666" s="187"/>
      <c r="N666" s="136"/>
    </row>
    <row r="667" spans="1:14" ht="15.75" customHeight="1" thickBot="1" x14ac:dyDescent="0.3">
      <c r="A667" s="138"/>
      <c r="B667" s="139"/>
      <c r="C667" s="139"/>
      <c r="D667" s="140"/>
      <c r="E667" s="140"/>
      <c r="F667" s="140"/>
      <c r="G667" s="140"/>
      <c r="H667" s="140"/>
      <c r="I667" s="140"/>
      <c r="J667" s="140"/>
      <c r="K667" s="140"/>
      <c r="L667" s="140"/>
      <c r="M667" s="141"/>
      <c r="N667" s="142"/>
    </row>
  </sheetData>
  <mergeCells count="20">
    <mergeCell ref="C39:C241"/>
    <mergeCell ref="B39:B241"/>
    <mergeCell ref="C23:C25"/>
    <mergeCell ref="C27:C33"/>
    <mergeCell ref="A2:N2"/>
    <mergeCell ref="A663:M663"/>
    <mergeCell ref="A658:L658"/>
    <mergeCell ref="B400:B529"/>
    <mergeCell ref="C400:C529"/>
    <mergeCell ref="B533:B553"/>
    <mergeCell ref="C533:C553"/>
    <mergeCell ref="B557:B578"/>
    <mergeCell ref="C557:C578"/>
    <mergeCell ref="B582:B625"/>
    <mergeCell ref="C582:C625"/>
    <mergeCell ref="C626:C655"/>
    <mergeCell ref="B626:B655"/>
    <mergeCell ref="B246:B394"/>
    <mergeCell ref="C264:C394"/>
    <mergeCell ref="B23:B33"/>
  </mergeCells>
  <printOptions horizontalCentered="1"/>
  <pageMargins left="0.7" right="0.7" top="0.75" bottom="0.75" header="0.3" footer="0.3"/>
  <pageSetup paperSize="9" scale="36" fitToHeight="0" orientation="portrait"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03A1-FD71-4C3D-B502-F3AADCA99399}">
  <sheetPr>
    <tabColor rgb="FF0070C0"/>
    <pageSetUpPr fitToPage="1"/>
  </sheetPr>
  <dimension ref="A1:H57"/>
  <sheetViews>
    <sheetView showGridLines="0" view="pageBreakPreview" topLeftCell="A47" zoomScale="80" zoomScaleNormal="85" zoomScaleSheetLayoutView="80" workbookViewId="0">
      <selection activeCell="B7" sqref="B7"/>
    </sheetView>
  </sheetViews>
  <sheetFormatPr defaultColWidth="9" defaultRowHeight="13.8" x14ac:dyDescent="0.25"/>
  <cols>
    <col min="1" max="1" width="16" style="4" customWidth="1"/>
    <col min="2" max="2" width="43.5" style="4" bestFit="1" customWidth="1"/>
    <col min="3" max="3" width="7.59765625" style="4" bestFit="1" customWidth="1"/>
    <col min="4" max="5" width="13.69921875" style="5" customWidth="1"/>
    <col min="6" max="6" width="14" style="5" customWidth="1"/>
    <col min="7" max="16384" width="9" style="4"/>
  </cols>
  <sheetData>
    <row r="1" spans="1:8" s="1" customFormat="1" ht="15" hidden="1" customHeight="1" thickTop="1" x14ac:dyDescent="0.25">
      <c r="A1" s="2"/>
      <c r="B1" s="3"/>
      <c r="C1" s="3"/>
      <c r="D1" s="3"/>
      <c r="E1" s="3"/>
      <c r="F1" s="3"/>
    </row>
    <row r="2" spans="1:8" ht="21" thickBot="1" x14ac:dyDescent="0.3">
      <c r="A2" s="243" t="s">
        <v>95</v>
      </c>
      <c r="B2" s="244"/>
      <c r="C2" s="244"/>
      <c r="D2" s="244"/>
      <c r="E2" s="244"/>
      <c r="F2" s="245"/>
    </row>
    <row r="3" spans="1:8" ht="18" x14ac:dyDescent="0.25">
      <c r="A3" s="39" t="s">
        <v>23</v>
      </c>
      <c r="B3" s="40" t="s">
        <v>232</v>
      </c>
      <c r="C3" s="40"/>
      <c r="D3" s="41"/>
      <c r="E3" s="41"/>
      <c r="F3" s="190"/>
    </row>
    <row r="4" spans="1:8" ht="18" customHeight="1" x14ac:dyDescent="0.25">
      <c r="A4" s="39" t="s">
        <v>68</v>
      </c>
      <c r="B4" s="227">
        <f ca="1">TODAY()</f>
        <v>46002</v>
      </c>
      <c r="C4" s="43"/>
      <c r="D4" s="44"/>
      <c r="E4" s="44"/>
      <c r="F4" s="191"/>
    </row>
    <row r="5" spans="1:8" ht="18" customHeight="1" x14ac:dyDescent="0.25">
      <c r="A5" s="45" t="s">
        <v>19</v>
      </c>
      <c r="B5" s="176" t="s">
        <v>231</v>
      </c>
      <c r="C5" s="46"/>
      <c r="D5" s="46"/>
      <c r="E5" s="44"/>
      <c r="F5" s="191"/>
    </row>
    <row r="6" spans="1:8" ht="18" customHeight="1" x14ac:dyDescent="0.25">
      <c r="A6" s="45"/>
      <c r="B6" s="192"/>
      <c r="C6" s="46"/>
      <c r="D6" s="46"/>
      <c r="E6" s="44"/>
      <c r="F6" s="191"/>
    </row>
    <row r="7" spans="1:8" ht="18" customHeight="1" x14ac:dyDescent="0.25">
      <c r="A7" s="45"/>
      <c r="B7" s="46"/>
      <c r="C7" s="46"/>
      <c r="D7" s="46"/>
      <c r="E7" s="44"/>
      <c r="F7" s="191"/>
    </row>
    <row r="8" spans="1:8" ht="17.399999999999999" x14ac:dyDescent="0.25">
      <c r="A8" s="45"/>
      <c r="B8" s="46"/>
      <c r="C8" s="46"/>
      <c r="D8" s="46"/>
      <c r="E8" s="44"/>
      <c r="F8" s="191"/>
    </row>
    <row r="9" spans="1:8" ht="18" x14ac:dyDescent="0.25">
      <c r="A9" s="39"/>
      <c r="B9" s="49"/>
      <c r="C9" s="43"/>
      <c r="D9" s="44"/>
      <c r="E9" s="30" t="s">
        <v>16</v>
      </c>
      <c r="F9" s="42">
        <f>'[1]Takeoff Breakdown'!N9</f>
        <v>46002</v>
      </c>
    </row>
    <row r="10" spans="1:8" ht="45" customHeight="1" x14ac:dyDescent="0.25">
      <c r="A10" s="194" t="s">
        <v>6</v>
      </c>
      <c r="B10" s="195" t="s">
        <v>0</v>
      </c>
      <c r="C10" s="195" t="s">
        <v>2</v>
      </c>
      <c r="D10" s="195" t="s">
        <v>1</v>
      </c>
      <c r="E10" s="195" t="s">
        <v>20</v>
      </c>
      <c r="F10" s="196" t="s">
        <v>21</v>
      </c>
    </row>
    <row r="11" spans="1:8" ht="18" customHeight="1" x14ac:dyDescent="0.25">
      <c r="A11" s="24" t="str">
        <f>IF(E11&lt;&gt;"",1+MAX($A$2:A10),"")</f>
        <v/>
      </c>
      <c r="B11" s="27"/>
      <c r="C11" s="189" t="s">
        <v>69</v>
      </c>
      <c r="D11" s="25"/>
      <c r="E11" s="25"/>
      <c r="F11" s="28"/>
      <c r="G11" s="10"/>
      <c r="H11" s="10"/>
    </row>
    <row r="12" spans="1:8" ht="18" customHeight="1" x14ac:dyDescent="0.25">
      <c r="A12" s="13" t="str">
        <f>IF(E12&lt;&gt;"",1+MAX($A$2:A11),"")</f>
        <v/>
      </c>
      <c r="B12" s="82" t="s">
        <v>76</v>
      </c>
      <c r="C12" s="26"/>
      <c r="D12" s="12"/>
      <c r="E12" s="11" t="str">
        <f t="shared" ref="E12" si="0">IF(D12=0,"",0)</f>
        <v/>
      </c>
      <c r="F12" s="14" t="str">
        <f t="shared" ref="F12:F14" si="1">IF(D12=0,"",D12*(1+E12))</f>
        <v/>
      </c>
      <c r="G12" s="10"/>
      <c r="H12" s="10"/>
    </row>
    <row r="13" spans="1:8" ht="18" customHeight="1" x14ac:dyDescent="0.25">
      <c r="A13" s="94">
        <f>IF(E13&lt;&gt;"",1+MAX($A$2:A12),"")</f>
        <v>1</v>
      </c>
      <c r="B13" s="159" t="s">
        <v>513</v>
      </c>
      <c r="C13" s="99" t="s">
        <v>41</v>
      </c>
      <c r="D13" s="8">
        <v>843</v>
      </c>
      <c r="E13" s="108">
        <v>0.1</v>
      </c>
      <c r="F13" s="15">
        <f t="shared" si="1"/>
        <v>927.30000000000007</v>
      </c>
      <c r="G13" s="10"/>
      <c r="H13" s="10"/>
    </row>
    <row r="14" spans="1:8" ht="18" customHeight="1" x14ac:dyDescent="0.25">
      <c r="A14" s="94">
        <f>IF(E14&lt;&gt;"",1+MAX($A$2:A13),"")</f>
        <v>2</v>
      </c>
      <c r="B14" s="159" t="s">
        <v>71</v>
      </c>
      <c r="C14" s="99" t="s">
        <v>41</v>
      </c>
      <c r="D14" s="8">
        <v>17</v>
      </c>
      <c r="E14" s="108">
        <v>0.1</v>
      </c>
      <c r="F14" s="15">
        <f t="shared" si="1"/>
        <v>18.700000000000003</v>
      </c>
      <c r="G14" s="10"/>
      <c r="H14" s="10"/>
    </row>
    <row r="15" spans="1:8" ht="18" customHeight="1" x14ac:dyDescent="0.25">
      <c r="A15" s="94">
        <f>IF(E15&lt;&gt;"",1+MAX($A$2:A14),"")</f>
        <v>3</v>
      </c>
      <c r="B15" s="159" t="s">
        <v>72</v>
      </c>
      <c r="C15" s="99" t="s">
        <v>41</v>
      </c>
      <c r="D15" s="8">
        <v>72</v>
      </c>
      <c r="E15" s="108">
        <v>0.1</v>
      </c>
      <c r="F15" s="15">
        <f>IF(D15=0,"",D15*(1+E15))</f>
        <v>79.2</v>
      </c>
      <c r="G15" s="10"/>
      <c r="H15" s="10"/>
    </row>
    <row r="16" spans="1:8" ht="18" customHeight="1" x14ac:dyDescent="0.25">
      <c r="A16" s="94">
        <f>IF(E16&lt;&gt;"",1+MAX($A$2:A15),"")</f>
        <v>4</v>
      </c>
      <c r="B16" s="159" t="s">
        <v>73</v>
      </c>
      <c r="C16" s="99" t="s">
        <v>41</v>
      </c>
      <c r="D16" s="8">
        <v>6</v>
      </c>
      <c r="E16" s="108">
        <v>0.1</v>
      </c>
      <c r="F16" s="15">
        <f t="shared" ref="F16:F47" si="2">IF(D16=0,"",D16*(1+E16))</f>
        <v>6.6000000000000005</v>
      </c>
      <c r="G16" s="10"/>
      <c r="H16" s="10"/>
    </row>
    <row r="17" spans="1:8" ht="18" customHeight="1" x14ac:dyDescent="0.25">
      <c r="A17" s="94">
        <f>IF(E17&lt;&gt;"",1+MAX($A$2:A16),"")</f>
        <v>5</v>
      </c>
      <c r="B17" s="159" t="s">
        <v>514</v>
      </c>
      <c r="C17" s="99" t="s">
        <v>41</v>
      </c>
      <c r="D17" s="8">
        <v>141</v>
      </c>
      <c r="E17" s="108">
        <v>0.1</v>
      </c>
      <c r="F17" s="15">
        <f t="shared" si="2"/>
        <v>155.10000000000002</v>
      </c>
      <c r="G17" s="10"/>
      <c r="H17" s="10"/>
    </row>
    <row r="18" spans="1:8" ht="18" customHeight="1" x14ac:dyDescent="0.25">
      <c r="A18" s="94">
        <f>IF(E18&lt;&gt;"",1+MAX($A$2:A17),"")</f>
        <v>6</v>
      </c>
      <c r="B18" s="159" t="s">
        <v>515</v>
      </c>
      <c r="C18" s="99" t="s">
        <v>41</v>
      </c>
      <c r="D18" s="8">
        <v>54</v>
      </c>
      <c r="E18" s="108">
        <v>0.1</v>
      </c>
      <c r="F18" s="15">
        <f>IF(D18=0,"",D18*(1+E18))</f>
        <v>59.400000000000006</v>
      </c>
      <c r="G18" s="10"/>
      <c r="H18" s="10"/>
    </row>
    <row r="19" spans="1:8" ht="18" customHeight="1" x14ac:dyDescent="0.25">
      <c r="A19" s="94">
        <f>IF(E19&lt;&gt;"",1+MAX($A$2:A18),"")</f>
        <v>7</v>
      </c>
      <c r="B19" s="159" t="s">
        <v>516</v>
      </c>
      <c r="C19" s="99" t="s">
        <v>41</v>
      </c>
      <c r="D19" s="8">
        <v>150</v>
      </c>
      <c r="E19" s="108">
        <v>0.1</v>
      </c>
      <c r="F19" s="15">
        <f t="shared" ref="F19:F21" si="3">IF(D19=0,"",D19*(1+E19))</f>
        <v>165</v>
      </c>
      <c r="G19" s="10"/>
      <c r="H19" s="10"/>
    </row>
    <row r="20" spans="1:8" ht="18" customHeight="1" x14ac:dyDescent="0.25">
      <c r="A20" s="94">
        <f>IF(E20&lt;&gt;"",1+MAX($A$2:A19),"")</f>
        <v>8</v>
      </c>
      <c r="B20" s="159" t="s">
        <v>517</v>
      </c>
      <c r="C20" s="99" t="s">
        <v>41</v>
      </c>
      <c r="D20" s="8">
        <v>147</v>
      </c>
      <c r="E20" s="108">
        <v>0.1</v>
      </c>
      <c r="F20" s="15">
        <f t="shared" si="3"/>
        <v>161.70000000000002</v>
      </c>
      <c r="G20" s="10"/>
      <c r="H20" s="10"/>
    </row>
    <row r="21" spans="1:8" ht="18" customHeight="1" x14ac:dyDescent="0.25">
      <c r="A21" s="94">
        <f>IF(E21&lt;&gt;"",1+MAX($A$2:A20),"")</f>
        <v>9</v>
      </c>
      <c r="B21" s="159" t="s">
        <v>518</v>
      </c>
      <c r="C21" s="99" t="s">
        <v>41</v>
      </c>
      <c r="D21" s="8">
        <v>42</v>
      </c>
      <c r="E21" s="108">
        <v>0.1</v>
      </c>
      <c r="F21" s="15">
        <f t="shared" si="3"/>
        <v>46.2</v>
      </c>
      <c r="G21" s="10"/>
      <c r="H21" s="10"/>
    </row>
    <row r="22" spans="1:8" ht="18" customHeight="1" x14ac:dyDescent="0.25">
      <c r="A22" s="94">
        <f>IF(E22&lt;&gt;"",1+MAX($A$2:A21),"")</f>
        <v>10</v>
      </c>
      <c r="B22" s="159" t="s">
        <v>519</v>
      </c>
      <c r="C22" s="99" t="s">
        <v>41</v>
      </c>
      <c r="D22" s="8">
        <v>12</v>
      </c>
      <c r="E22" s="108">
        <v>0.1</v>
      </c>
      <c r="F22" s="15">
        <f>IF(D22=0,"",D22*(1+E22))</f>
        <v>13.200000000000001</v>
      </c>
      <c r="G22" s="10"/>
      <c r="H22" s="10"/>
    </row>
    <row r="23" spans="1:8" ht="18" customHeight="1" x14ac:dyDescent="0.25">
      <c r="A23" s="94">
        <f>IF(E23&lt;&gt;"",1+MAX($A$2:A22),"")</f>
        <v>11</v>
      </c>
      <c r="B23" s="159" t="s">
        <v>520</v>
      </c>
      <c r="C23" s="99" t="s">
        <v>41</v>
      </c>
      <c r="D23" s="8">
        <v>75</v>
      </c>
      <c r="E23" s="108">
        <v>0.1</v>
      </c>
      <c r="F23" s="15">
        <f t="shared" ref="F23:F24" si="4">IF(D23=0,"",D23*(1+E23))</f>
        <v>82.5</v>
      </c>
      <c r="G23" s="10"/>
      <c r="H23" s="10"/>
    </row>
    <row r="24" spans="1:8" ht="18" customHeight="1" x14ac:dyDescent="0.25">
      <c r="A24" s="94">
        <f>IF(E24&lt;&gt;"",1+MAX($A$2:A23),"")</f>
        <v>12</v>
      </c>
      <c r="B24" s="159" t="s">
        <v>521</v>
      </c>
      <c r="C24" s="99" t="s">
        <v>41</v>
      </c>
      <c r="D24" s="8">
        <v>27</v>
      </c>
      <c r="E24" s="108">
        <v>0.1</v>
      </c>
      <c r="F24" s="15">
        <f t="shared" si="4"/>
        <v>29.700000000000003</v>
      </c>
      <c r="G24" s="10"/>
      <c r="H24" s="10"/>
    </row>
    <row r="25" spans="1:8" ht="18" customHeight="1" x14ac:dyDescent="0.25">
      <c r="A25" s="94">
        <f>IF(E25&lt;&gt;"",1+MAX($A$2:A24),"")</f>
        <v>13</v>
      </c>
      <c r="B25" s="159" t="s">
        <v>522</v>
      </c>
      <c r="C25" s="99" t="s">
        <v>41</v>
      </c>
      <c r="D25" s="8">
        <v>10</v>
      </c>
      <c r="E25" s="108">
        <v>0.1</v>
      </c>
      <c r="F25" s="15">
        <f>IF(D25=0,"",D25*(1+E25))</f>
        <v>11</v>
      </c>
      <c r="G25" s="10"/>
      <c r="H25" s="10"/>
    </row>
    <row r="26" spans="1:8" ht="18" customHeight="1" x14ac:dyDescent="0.25">
      <c r="A26" s="94">
        <f>IF(E26&lt;&gt;"",1+MAX($A$2:A25),"")</f>
        <v>14</v>
      </c>
      <c r="B26" s="159" t="s">
        <v>523</v>
      </c>
      <c r="C26" s="99" t="s">
        <v>41</v>
      </c>
      <c r="D26" s="8">
        <v>16</v>
      </c>
      <c r="E26" s="108">
        <v>0.1</v>
      </c>
      <c r="F26" s="15">
        <f t="shared" ref="F26" si="5">IF(D26=0,"",D26*(1+E26))</f>
        <v>17.600000000000001</v>
      </c>
      <c r="G26" s="10"/>
      <c r="H26" s="10"/>
    </row>
    <row r="27" spans="1:8" ht="18" customHeight="1" x14ac:dyDescent="0.25">
      <c r="A27" s="94">
        <f>IF(E27&lt;&gt;"",1+MAX($A$2:A26),"")</f>
        <v>15</v>
      </c>
      <c r="B27" s="159" t="s">
        <v>524</v>
      </c>
      <c r="C27" s="99" t="s">
        <v>41</v>
      </c>
      <c r="D27" s="8">
        <v>29</v>
      </c>
      <c r="E27" s="108">
        <v>0.1</v>
      </c>
      <c r="F27" s="15">
        <f t="shared" si="2"/>
        <v>31.900000000000002</v>
      </c>
      <c r="G27" s="10"/>
      <c r="H27" s="10"/>
    </row>
    <row r="28" spans="1:8" ht="18" customHeight="1" x14ac:dyDescent="0.25">
      <c r="A28" s="94">
        <f>IF(E28&lt;&gt;"",1+MAX($A$2:A27),"")</f>
        <v>16</v>
      </c>
      <c r="B28" s="159" t="s">
        <v>525</v>
      </c>
      <c r="C28" s="99" t="s">
        <v>41</v>
      </c>
      <c r="D28" s="8">
        <v>226</v>
      </c>
      <c r="E28" s="108">
        <v>0.1</v>
      </c>
      <c r="F28" s="15">
        <f>IF(D28=0,"",D28*(1+E28))</f>
        <v>248.60000000000002</v>
      </c>
      <c r="G28" s="10"/>
      <c r="H28" s="10"/>
    </row>
    <row r="29" spans="1:8" ht="18" customHeight="1" x14ac:dyDescent="0.25">
      <c r="A29" s="94">
        <f>IF(E29&lt;&gt;"",1+MAX($A$2:A28),"")</f>
        <v>17</v>
      </c>
      <c r="B29" s="159" t="s">
        <v>526</v>
      </c>
      <c r="C29" s="99" t="s">
        <v>41</v>
      </c>
      <c r="D29" s="8">
        <v>55</v>
      </c>
      <c r="E29" s="108">
        <v>0.1</v>
      </c>
      <c r="F29" s="15">
        <f t="shared" ref="F29:F31" si="6">IF(D29=0,"",D29*(1+E29))</f>
        <v>60.500000000000007</v>
      </c>
      <c r="G29" s="10"/>
      <c r="H29" s="10"/>
    </row>
    <row r="30" spans="1:8" ht="18" customHeight="1" x14ac:dyDescent="0.25">
      <c r="A30" s="94">
        <f>IF(E30&lt;&gt;"",1+MAX($A$2:A29),"")</f>
        <v>18</v>
      </c>
      <c r="B30" s="159" t="s">
        <v>527</v>
      </c>
      <c r="C30" s="99" t="s">
        <v>41</v>
      </c>
      <c r="D30" s="8">
        <v>56</v>
      </c>
      <c r="E30" s="108">
        <v>0.1</v>
      </c>
      <c r="F30" s="15">
        <f t="shared" si="6"/>
        <v>61.600000000000009</v>
      </c>
      <c r="G30" s="10"/>
      <c r="H30" s="10"/>
    </row>
    <row r="31" spans="1:8" ht="18" customHeight="1" x14ac:dyDescent="0.25">
      <c r="A31" s="94">
        <f>IF(E31&lt;&gt;"",1+MAX($A$2:A30),"")</f>
        <v>19</v>
      </c>
      <c r="B31" s="159" t="s">
        <v>528</v>
      </c>
      <c r="C31" s="99" t="s">
        <v>41</v>
      </c>
      <c r="D31" s="8">
        <v>70</v>
      </c>
      <c r="E31" s="108">
        <v>0.1</v>
      </c>
      <c r="F31" s="15">
        <f t="shared" si="6"/>
        <v>77</v>
      </c>
      <c r="G31" s="10"/>
      <c r="H31" s="10"/>
    </row>
    <row r="32" spans="1:8" ht="18" customHeight="1" x14ac:dyDescent="0.25">
      <c r="A32" s="94">
        <f>IF(E32&lt;&gt;"",1+MAX($A$2:A31),"")</f>
        <v>20</v>
      </c>
      <c r="B32" s="159" t="s">
        <v>529</v>
      </c>
      <c r="C32" s="99" t="s">
        <v>41</v>
      </c>
      <c r="D32" s="8">
        <v>42</v>
      </c>
      <c r="E32" s="108">
        <v>0.1</v>
      </c>
      <c r="F32" s="15">
        <f>IF(D32=0,"",D32*(1+E32))</f>
        <v>46.2</v>
      </c>
      <c r="G32" s="10"/>
      <c r="H32" s="10"/>
    </row>
    <row r="33" spans="1:8" ht="18" customHeight="1" x14ac:dyDescent="0.25">
      <c r="A33" s="94">
        <f>IF(E33&lt;&gt;"",1+MAX($A$2:A32),"")</f>
        <v>21</v>
      </c>
      <c r="B33" s="159" t="s">
        <v>530</v>
      </c>
      <c r="C33" s="99" t="s">
        <v>41</v>
      </c>
      <c r="D33" s="8">
        <v>20</v>
      </c>
      <c r="E33" s="108">
        <v>0.1</v>
      </c>
      <c r="F33" s="15">
        <f t="shared" ref="F33:F34" si="7">IF(D33=0,"",D33*(1+E33))</f>
        <v>22</v>
      </c>
      <c r="G33" s="10"/>
      <c r="H33" s="10"/>
    </row>
    <row r="34" spans="1:8" ht="18" customHeight="1" x14ac:dyDescent="0.25">
      <c r="A34" s="94">
        <f>IF(E34&lt;&gt;"",1+MAX($A$2:A33),"")</f>
        <v>22</v>
      </c>
      <c r="B34" s="159" t="s">
        <v>531</v>
      </c>
      <c r="C34" s="99" t="s">
        <v>41</v>
      </c>
      <c r="D34" s="8">
        <v>26</v>
      </c>
      <c r="E34" s="108">
        <v>0.1</v>
      </c>
      <c r="F34" s="15">
        <f t="shared" si="7"/>
        <v>28.6</v>
      </c>
      <c r="G34" s="10"/>
      <c r="H34" s="10"/>
    </row>
    <row r="35" spans="1:8" ht="18" customHeight="1" x14ac:dyDescent="0.25">
      <c r="A35" s="94">
        <f>IF(E35&lt;&gt;"",1+MAX($A$2:A34),"")</f>
        <v>23</v>
      </c>
      <c r="B35" s="159" t="s">
        <v>532</v>
      </c>
      <c r="C35" s="99" t="s">
        <v>41</v>
      </c>
      <c r="D35" s="8">
        <v>34</v>
      </c>
      <c r="E35" s="108">
        <v>0.1</v>
      </c>
      <c r="F35" s="15">
        <f>IF(D35=0,"",D35*(1+E35))</f>
        <v>37.400000000000006</v>
      </c>
      <c r="G35" s="10"/>
      <c r="H35" s="10"/>
    </row>
    <row r="36" spans="1:8" ht="18" customHeight="1" x14ac:dyDescent="0.25">
      <c r="A36" s="94">
        <f>IF(E36&lt;&gt;"",1+MAX($A$2:A35),"")</f>
        <v>24</v>
      </c>
      <c r="B36" s="159" t="s">
        <v>533</v>
      </c>
      <c r="C36" s="99" t="s">
        <v>41</v>
      </c>
      <c r="D36" s="8">
        <v>2</v>
      </c>
      <c r="E36" s="108">
        <v>0.1</v>
      </c>
      <c r="F36" s="15">
        <f t="shared" ref="F36:F37" si="8">IF(D36=0,"",D36*(1+E36))</f>
        <v>2.2000000000000002</v>
      </c>
      <c r="G36" s="10"/>
      <c r="H36" s="10"/>
    </row>
    <row r="37" spans="1:8" ht="18" customHeight="1" x14ac:dyDescent="0.25">
      <c r="A37" s="94">
        <f>IF(E37&lt;&gt;"",1+MAX($A$2:A36),"")</f>
        <v>25</v>
      </c>
      <c r="B37" s="159" t="s">
        <v>534</v>
      </c>
      <c r="C37" s="99" t="s">
        <v>41</v>
      </c>
      <c r="D37" s="8">
        <v>28</v>
      </c>
      <c r="E37" s="108">
        <v>0.1</v>
      </c>
      <c r="F37" s="15">
        <f t="shared" si="8"/>
        <v>30.800000000000004</v>
      </c>
      <c r="G37" s="10"/>
      <c r="H37" s="10"/>
    </row>
    <row r="38" spans="1:8" ht="18" customHeight="1" x14ac:dyDescent="0.25">
      <c r="A38" s="94">
        <f>IF(E38&lt;&gt;"",1+MAX($A$2:A37),"")</f>
        <v>26</v>
      </c>
      <c r="B38" s="159" t="s">
        <v>535</v>
      </c>
      <c r="C38" s="99" t="s">
        <v>41</v>
      </c>
      <c r="D38" s="8">
        <v>116</v>
      </c>
      <c r="E38" s="108">
        <v>0.1</v>
      </c>
      <c r="F38" s="15">
        <f>IF(D38=0,"",D38*(1+E38))</f>
        <v>127.60000000000001</v>
      </c>
      <c r="G38" s="10"/>
      <c r="H38" s="10"/>
    </row>
    <row r="39" spans="1:8" ht="18" customHeight="1" x14ac:dyDescent="0.25">
      <c r="A39" s="94">
        <f>IF(E39&lt;&gt;"",1+MAX($A$2:A38),"")</f>
        <v>27</v>
      </c>
      <c r="B39" s="159" t="s">
        <v>536</v>
      </c>
      <c r="C39" s="99" t="s">
        <v>41</v>
      </c>
      <c r="D39" s="8">
        <v>4</v>
      </c>
      <c r="E39" s="108">
        <v>0.1</v>
      </c>
      <c r="F39" s="15">
        <f t="shared" ref="F39:F41" si="9">IF(D39=0,"",D39*(1+E39))</f>
        <v>4.4000000000000004</v>
      </c>
      <c r="G39" s="10"/>
      <c r="H39" s="10"/>
    </row>
    <row r="40" spans="1:8" ht="18" customHeight="1" x14ac:dyDescent="0.25">
      <c r="A40" s="94">
        <f>IF(E40&lt;&gt;"",1+MAX($A$2:A39),"")</f>
        <v>28</v>
      </c>
      <c r="B40" s="159" t="s">
        <v>537</v>
      </c>
      <c r="C40" s="99" t="s">
        <v>41</v>
      </c>
      <c r="D40" s="8">
        <v>23</v>
      </c>
      <c r="E40" s="108">
        <v>0.1</v>
      </c>
      <c r="F40" s="15">
        <f t="shared" si="9"/>
        <v>25.3</v>
      </c>
      <c r="G40" s="10"/>
      <c r="H40" s="10"/>
    </row>
    <row r="41" spans="1:8" ht="18" customHeight="1" x14ac:dyDescent="0.25">
      <c r="A41" s="94">
        <f>IF(E41&lt;&gt;"",1+MAX($A$2:A40),"")</f>
        <v>29</v>
      </c>
      <c r="B41" s="159" t="s">
        <v>538</v>
      </c>
      <c r="C41" s="99" t="s">
        <v>41</v>
      </c>
      <c r="D41" s="8">
        <v>32</v>
      </c>
      <c r="E41" s="108">
        <v>0.1</v>
      </c>
      <c r="F41" s="15">
        <f t="shared" si="9"/>
        <v>35.200000000000003</v>
      </c>
      <c r="G41" s="10"/>
      <c r="H41" s="10"/>
    </row>
    <row r="42" spans="1:8" ht="18" customHeight="1" x14ac:dyDescent="0.25">
      <c r="A42" s="94">
        <f>IF(E42&lt;&gt;"",1+MAX($A$2:A41),"")</f>
        <v>30</v>
      </c>
      <c r="B42" s="159" t="s">
        <v>74</v>
      </c>
      <c r="C42" s="99" t="s">
        <v>41</v>
      </c>
      <c r="D42" s="8">
        <v>7</v>
      </c>
      <c r="E42" s="108">
        <v>0.1</v>
      </c>
      <c r="F42" s="15">
        <f>IF(D42=0,"",D42*(1+E42))</f>
        <v>7.7000000000000011</v>
      </c>
      <c r="G42" s="10"/>
      <c r="H42" s="10"/>
    </row>
    <row r="43" spans="1:8" ht="18" customHeight="1" x14ac:dyDescent="0.25">
      <c r="A43" s="94">
        <f>IF(E43&lt;&gt;"",1+MAX($A$2:A42),"")</f>
        <v>31</v>
      </c>
      <c r="B43" s="159" t="s">
        <v>539</v>
      </c>
      <c r="C43" s="99" t="s">
        <v>41</v>
      </c>
      <c r="D43" s="8">
        <v>35</v>
      </c>
      <c r="E43" s="108">
        <v>0.1</v>
      </c>
      <c r="F43" s="15">
        <f t="shared" ref="F43:F44" si="10">IF(D43=0,"",D43*(1+E43))</f>
        <v>38.5</v>
      </c>
      <c r="G43" s="10"/>
      <c r="H43" s="10"/>
    </row>
    <row r="44" spans="1:8" ht="18" customHeight="1" x14ac:dyDescent="0.25">
      <c r="A44" s="94">
        <f>IF(E44&lt;&gt;"",1+MAX($A$2:A43),"")</f>
        <v>32</v>
      </c>
      <c r="B44" s="159" t="s">
        <v>540</v>
      </c>
      <c r="C44" s="99" t="s">
        <v>41</v>
      </c>
      <c r="D44" s="8">
        <v>37</v>
      </c>
      <c r="E44" s="108">
        <v>0.1</v>
      </c>
      <c r="F44" s="15">
        <f t="shared" si="10"/>
        <v>40.700000000000003</v>
      </c>
      <c r="G44" s="10"/>
      <c r="H44" s="10"/>
    </row>
    <row r="45" spans="1:8" ht="18" customHeight="1" x14ac:dyDescent="0.25">
      <c r="A45" s="94">
        <f>IF(E45&lt;&gt;"",1+MAX($A$2:A44),"")</f>
        <v>33</v>
      </c>
      <c r="B45" s="159" t="s">
        <v>541</v>
      </c>
      <c r="C45" s="99" t="s">
        <v>41</v>
      </c>
      <c r="D45" s="8">
        <v>5</v>
      </c>
      <c r="E45" s="108">
        <v>0.1</v>
      </c>
      <c r="F45" s="15">
        <f>IF(D45=0,"",D45*(1+E45))</f>
        <v>5.5</v>
      </c>
      <c r="G45" s="10"/>
      <c r="H45" s="10"/>
    </row>
    <row r="46" spans="1:8" ht="18" customHeight="1" x14ac:dyDescent="0.25">
      <c r="A46" s="94">
        <f>IF(E46&lt;&gt;"",1+MAX($A$2:A45),"")</f>
        <v>34</v>
      </c>
      <c r="B46" s="159" t="s">
        <v>542</v>
      </c>
      <c r="C46" s="99" t="s">
        <v>41</v>
      </c>
      <c r="D46" s="8">
        <v>49</v>
      </c>
      <c r="E46" s="108">
        <v>0.1</v>
      </c>
      <c r="F46" s="15">
        <f t="shared" ref="F46" si="11">IF(D46=0,"",D46*(1+E46))</f>
        <v>53.900000000000006</v>
      </c>
      <c r="G46" s="10"/>
      <c r="H46" s="10"/>
    </row>
    <row r="47" spans="1:8" ht="18" customHeight="1" x14ac:dyDescent="0.25">
      <c r="A47" s="94">
        <f>IF(E47&lt;&gt;"",1+MAX($A$2:A46),"")</f>
        <v>35</v>
      </c>
      <c r="B47" s="159" t="s">
        <v>543</v>
      </c>
      <c r="C47" s="99" t="s">
        <v>41</v>
      </c>
      <c r="D47" s="8">
        <v>3</v>
      </c>
      <c r="E47" s="108">
        <v>0.1</v>
      </c>
      <c r="F47" s="15">
        <f t="shared" si="2"/>
        <v>3.3000000000000003</v>
      </c>
      <c r="G47" s="10"/>
      <c r="H47" s="10"/>
    </row>
    <row r="48" spans="1:8" ht="18" customHeight="1" x14ac:dyDescent="0.25">
      <c r="A48" s="94">
        <f>IF(E48&lt;&gt;"",1+MAX($A$2:A47),"")</f>
        <v>36</v>
      </c>
      <c r="B48" s="159" t="s">
        <v>544</v>
      </c>
      <c r="C48" s="99" t="s">
        <v>41</v>
      </c>
      <c r="D48" s="8">
        <v>21</v>
      </c>
      <c r="E48" s="108">
        <v>0.1</v>
      </c>
      <c r="F48" s="15">
        <f>IF(D48=0,"",D48*(1+E48))</f>
        <v>23.1</v>
      </c>
      <c r="G48" s="10"/>
      <c r="H48" s="10"/>
    </row>
    <row r="49" spans="1:8" ht="18" customHeight="1" x14ac:dyDescent="0.25">
      <c r="A49" s="94">
        <f>IF(E49&lt;&gt;"",1+MAX($A$2:A48),"")</f>
        <v>37</v>
      </c>
      <c r="B49" s="159" t="s">
        <v>545</v>
      </c>
      <c r="C49" s="99" t="s">
        <v>41</v>
      </c>
      <c r="D49" s="8">
        <v>8</v>
      </c>
      <c r="E49" s="108">
        <v>0.1</v>
      </c>
      <c r="F49" s="15">
        <f t="shared" ref="F49:F51" si="12">IF(D49=0,"",D49*(1+E49))</f>
        <v>8.8000000000000007</v>
      </c>
      <c r="G49" s="10"/>
      <c r="H49" s="10"/>
    </row>
    <row r="50" spans="1:8" ht="18" customHeight="1" x14ac:dyDescent="0.25">
      <c r="A50" s="94">
        <f>IF(E50&lt;&gt;"",1+MAX($A$2:A49),"")</f>
        <v>38</v>
      </c>
      <c r="B50" s="159" t="s">
        <v>546</v>
      </c>
      <c r="C50" s="99" t="s">
        <v>41</v>
      </c>
      <c r="D50" s="8">
        <v>71</v>
      </c>
      <c r="E50" s="108">
        <v>0.1</v>
      </c>
      <c r="F50" s="15">
        <f t="shared" si="12"/>
        <v>78.100000000000009</v>
      </c>
      <c r="G50" s="10"/>
      <c r="H50" s="10"/>
    </row>
    <row r="51" spans="1:8" ht="18" customHeight="1" x14ac:dyDescent="0.25">
      <c r="A51" s="94">
        <f>IF(E51&lt;&gt;"",1+MAX($A$2:A50),"")</f>
        <v>39</v>
      </c>
      <c r="B51" s="159" t="s">
        <v>547</v>
      </c>
      <c r="C51" s="99" t="s">
        <v>41</v>
      </c>
      <c r="D51" s="8">
        <v>1408</v>
      </c>
      <c r="E51" s="108">
        <v>0.1</v>
      </c>
      <c r="F51" s="15">
        <f t="shared" si="12"/>
        <v>1548.8000000000002</v>
      </c>
      <c r="G51" s="10"/>
      <c r="H51" s="10"/>
    </row>
    <row r="52" spans="1:8" ht="18" customHeight="1" x14ac:dyDescent="0.25">
      <c r="A52" s="94">
        <f>IF(E52&lt;&gt;"",1+MAX($A$2:A51),"")</f>
        <v>40</v>
      </c>
      <c r="B52" s="159" t="s">
        <v>75</v>
      </c>
      <c r="C52" s="99" t="s">
        <v>41</v>
      </c>
      <c r="D52" s="8">
        <v>14</v>
      </c>
      <c r="E52" s="108">
        <v>0.1</v>
      </c>
      <c r="F52" s="15">
        <f>IF(D52=0,"",D52*(1+E52))</f>
        <v>15.400000000000002</v>
      </c>
      <c r="G52" s="10"/>
      <c r="H52" s="10"/>
    </row>
    <row r="53" spans="1:8" ht="18" customHeight="1" x14ac:dyDescent="0.25">
      <c r="A53" s="94">
        <f>IF(E53&lt;&gt;"",1+MAX($A$2:A52),"")</f>
        <v>41</v>
      </c>
      <c r="B53" s="159" t="s">
        <v>548</v>
      </c>
      <c r="C53" s="99" t="s">
        <v>41</v>
      </c>
      <c r="D53" s="8">
        <v>12</v>
      </c>
      <c r="E53" s="108">
        <v>0.1</v>
      </c>
      <c r="F53" s="15">
        <f t="shared" ref="F53:F54" si="13">IF(D53=0,"",D53*(1+E53))</f>
        <v>13.200000000000001</v>
      </c>
      <c r="G53" s="10"/>
      <c r="H53" s="10"/>
    </row>
    <row r="54" spans="1:8" ht="18" customHeight="1" x14ac:dyDescent="0.25">
      <c r="A54" s="94">
        <f>IF(E54&lt;&gt;"",1+MAX($A$2:A53),"")</f>
        <v>42</v>
      </c>
      <c r="B54" s="159" t="s">
        <v>549</v>
      </c>
      <c r="C54" s="99" t="s">
        <v>41</v>
      </c>
      <c r="D54" s="8">
        <v>59</v>
      </c>
      <c r="E54" s="108">
        <v>0.1</v>
      </c>
      <c r="F54" s="15">
        <f t="shared" si="13"/>
        <v>64.900000000000006</v>
      </c>
      <c r="G54" s="10"/>
      <c r="H54" s="10"/>
    </row>
    <row r="55" spans="1:8" ht="18" customHeight="1" x14ac:dyDescent="0.25">
      <c r="A55" s="94">
        <f>IF(E55&lt;&gt;"",1+MAX($A$2:A53),"")</f>
        <v>42</v>
      </c>
      <c r="B55" s="159" t="s">
        <v>550</v>
      </c>
      <c r="C55" s="99" t="s">
        <v>41</v>
      </c>
      <c r="D55" s="8">
        <v>24</v>
      </c>
      <c r="E55" s="108">
        <v>0.1</v>
      </c>
      <c r="F55" s="15">
        <f>IF(D55=0,"",D55*(1+E55))</f>
        <v>26.400000000000002</v>
      </c>
      <c r="G55" s="10"/>
      <c r="H55" s="10"/>
    </row>
    <row r="56" spans="1:8" ht="18" customHeight="1" x14ac:dyDescent="0.25">
      <c r="A56" s="94">
        <f>IF(E56&lt;&gt;"",1+MAX($A$2:A54),"")</f>
        <v>43</v>
      </c>
      <c r="B56" s="159" t="s">
        <v>551</v>
      </c>
      <c r="C56" s="99" t="s">
        <v>41</v>
      </c>
      <c r="D56" s="8">
        <v>8</v>
      </c>
      <c r="E56" s="108">
        <v>0.1</v>
      </c>
      <c r="F56" s="15">
        <f>IF(D56=0,"",D56*(1+E56))</f>
        <v>8.8000000000000007</v>
      </c>
      <c r="G56" s="10"/>
      <c r="H56" s="10"/>
    </row>
    <row r="57" spans="1:8" ht="18" customHeight="1" thickBot="1" x14ac:dyDescent="0.3">
      <c r="A57" s="16"/>
      <c r="B57" s="160"/>
      <c r="C57" s="161"/>
      <c r="D57" s="17"/>
      <c r="E57" s="18"/>
      <c r="F57" s="19"/>
      <c r="G57" s="10"/>
      <c r="H57" s="10"/>
    </row>
  </sheetData>
  <mergeCells count="1">
    <mergeCell ref="A2:F2"/>
  </mergeCells>
  <printOptions horizontalCentered="1"/>
  <pageMargins left="0.7" right="0.7" top="0.75" bottom="0.75" header="0.3" footer="0.3"/>
  <pageSetup paperSize="9" scale="74" fitToHeight="0" orientation="portrait" r:id="rId1"/>
  <headerFooter scaleWithDoc="0"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F846CDF-BEFB-4374-A726-4DEF276B0F12}">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General Summary</vt:lpstr>
      <vt:lpstr>Takeoff Breakdown</vt:lpstr>
      <vt:lpstr>Duct Takeoff</vt:lpstr>
      <vt:lpstr>'Duct Takeoff'!Print_Area</vt:lpstr>
      <vt:lpstr>'General Summary'!Print_Area</vt:lpstr>
      <vt:lpstr>'Takeoff Breakdown'!Print_Area</vt:lpstr>
      <vt:lpstr>'Duct Takeoff'!Print_Titles</vt:lpstr>
      <vt:lpstr>'Takeoff Breakdown'!Print_Titles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NEDES</dc:creator>
  <cp:lastModifiedBy>Muhammad Zain Ul Abidin</cp:lastModifiedBy>
  <cp:lastPrinted>2023-01-11T20:23:43Z</cp:lastPrinted>
  <dcterms:created xsi:type="dcterms:W3CDTF">2016-03-30T11:57:46Z</dcterms:created>
  <dcterms:modified xsi:type="dcterms:W3CDTF">2025-12-11T13:42:34Z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{FF846CDF-BEFB-4374-A726-4DEF276B0F12}</vt:lpwstr>
  </property>
</Properties>
</file>