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EST\Team AESOM MEP\4105-81\Final Data\"/>
    </mc:Choice>
  </mc:AlternateContent>
  <xr:revisionPtr revIDLastSave="0" documentId="13_ncr:1_{398EF13B-341D-45E2-8EA8-634B149FD79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General Summary" sheetId="4" r:id="rId1"/>
    <sheet name="Takeoff Breakdown" sheetId="1" r:id="rId2"/>
    <sheet name="Duct Takeoff" sheetId="5" r:id="rId3"/>
  </sheets>
  <definedNames>
    <definedName name="_xlnm._FilterDatabase" localSheetId="2" hidden="1">'Duct Takeoff'!#REF!</definedName>
    <definedName name="_xlnm._FilterDatabase" localSheetId="1" hidden="1">'Takeoff Breakdown'!#REF!</definedName>
    <definedName name="_xlnm.Print_Area" localSheetId="2">'Duct Takeoff'!$A$2:$F$53</definedName>
    <definedName name="_xlnm.Print_Area" localSheetId="0">'General Summary'!$A$1:$M$23</definedName>
    <definedName name="_xlnm.Print_Area" localSheetId="1">'Takeoff Breakdown'!$A$2:$N$593</definedName>
    <definedName name="_xlnm.Print_Titles" localSheetId="2">'Duct Takeoff'!$1:$10</definedName>
    <definedName name="_xlnm.Print_Titles" localSheetId="1">'Takeoff Breakdown'!$1:$10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2" i="1" l="1"/>
  <c r="K252" i="1"/>
  <c r="M252" i="1"/>
  <c r="N252" i="1"/>
  <c r="N582" i="1"/>
  <c r="N322" i="1"/>
  <c r="C12" i="4" s="1"/>
  <c r="N473" i="1"/>
  <c r="C13" i="4" s="1"/>
  <c r="D13" i="4" s="1"/>
  <c r="D15" i="4"/>
  <c r="D14" i="4"/>
  <c r="D11" i="4"/>
  <c r="D10" i="4"/>
  <c r="C15" i="4"/>
  <c r="C14" i="4"/>
  <c r="C11" i="4"/>
  <c r="C10" i="4"/>
  <c r="N527" i="1"/>
  <c r="N511" i="1"/>
  <c r="N223" i="1"/>
  <c r="N19" i="1"/>
  <c r="A13" i="1"/>
  <c r="A14" i="1" s="1"/>
  <c r="A15" i="1"/>
  <c r="A16" i="1"/>
  <c r="A19" i="1"/>
  <c r="A20" i="1"/>
  <c r="A21" i="1"/>
  <c r="A22" i="1"/>
  <c r="A23" i="1"/>
  <c r="A24" i="1"/>
  <c r="A28" i="1"/>
  <c r="A29" i="1"/>
  <c r="A32" i="1"/>
  <c r="A36" i="1"/>
  <c r="A38" i="1"/>
  <c r="A39" i="1"/>
  <c r="A43" i="1"/>
  <c r="A46" i="1"/>
  <c r="A47" i="1"/>
  <c r="A48" i="1"/>
  <c r="A52" i="1"/>
  <c r="A56" i="1"/>
  <c r="A57" i="1"/>
  <c r="A59" i="1"/>
  <c r="A61" i="1"/>
  <c r="A62" i="1"/>
  <c r="A64" i="1"/>
  <c r="A66" i="1"/>
  <c r="A67" i="1"/>
  <c r="A71" i="1"/>
  <c r="A74" i="1"/>
  <c r="A75" i="1"/>
  <c r="A76" i="1"/>
  <c r="A80" i="1"/>
  <c r="A86" i="1"/>
  <c r="A90" i="1"/>
  <c r="A91" i="1"/>
  <c r="A95" i="1"/>
  <c r="A96" i="1"/>
  <c r="A100" i="1"/>
  <c r="A106" i="1"/>
  <c r="A108" i="1"/>
  <c r="A109" i="1"/>
  <c r="A112" i="1"/>
  <c r="A113" i="1"/>
  <c r="A116" i="1"/>
  <c r="A119" i="1"/>
  <c r="A121" i="1"/>
  <c r="A122" i="1"/>
  <c r="A124" i="1"/>
  <c r="A125" i="1"/>
  <c r="A127" i="1"/>
  <c r="A129" i="1"/>
  <c r="A130" i="1"/>
  <c r="A133" i="1"/>
  <c r="A134" i="1"/>
  <c r="A137" i="1"/>
  <c r="A140" i="1"/>
  <c r="A142" i="1"/>
  <c r="A143" i="1"/>
  <c r="A146" i="1"/>
  <c r="A149" i="1"/>
  <c r="A150" i="1"/>
  <c r="A154" i="1"/>
  <c r="A156" i="1"/>
  <c r="A157" i="1"/>
  <c r="A160" i="1"/>
  <c r="A161" i="1"/>
  <c r="A164" i="1"/>
  <c r="A167" i="1"/>
  <c r="A169" i="1"/>
  <c r="A177" i="1"/>
  <c r="A183" i="1"/>
  <c r="A188" i="1"/>
  <c r="A191" i="1"/>
  <c r="A198" i="1"/>
  <c r="A202" i="1"/>
  <c r="A203" i="1"/>
  <c r="A210" i="1"/>
  <c r="A215" i="1"/>
  <c r="A217" i="1"/>
  <c r="A219" i="1"/>
  <c r="A221" i="1"/>
  <c r="A223" i="1"/>
  <c r="A224" i="1"/>
  <c r="A225" i="1"/>
  <c r="A226" i="1"/>
  <c r="A227" i="1"/>
  <c r="A229" i="1"/>
  <c r="A230" i="1"/>
  <c r="A233" i="1"/>
  <c r="A236" i="1"/>
  <c r="A237" i="1"/>
  <c r="A240" i="1"/>
  <c r="A247" i="1"/>
  <c r="A250" i="1"/>
  <c r="A261" i="1"/>
  <c r="A264" i="1"/>
  <c r="A270" i="1"/>
  <c r="A271" i="1"/>
  <c r="A277" i="1"/>
  <c r="A280" i="1"/>
  <c r="A282" i="1"/>
  <c r="A284" i="1"/>
  <c r="A288" i="1"/>
  <c r="A290" i="1"/>
  <c r="A291" i="1"/>
  <c r="A296" i="1"/>
  <c r="A299" i="1"/>
  <c r="A301" i="1"/>
  <c r="A313" i="1"/>
  <c r="A316" i="1"/>
  <c r="A322" i="1"/>
  <c r="A323" i="1"/>
  <c r="A324" i="1"/>
  <c r="A325" i="1"/>
  <c r="A326" i="1"/>
  <c r="A331" i="1"/>
  <c r="A337" i="1"/>
  <c r="A346" i="1"/>
  <c r="A364" i="1"/>
  <c r="A367" i="1"/>
  <c r="A369" i="1"/>
  <c r="A370" i="1"/>
  <c r="A378" i="1"/>
  <c r="A388" i="1"/>
  <c r="A389" i="1"/>
  <c r="A396" i="1"/>
  <c r="A403" i="1"/>
  <c r="A404" i="1"/>
  <c r="A405" i="1"/>
  <c r="A430" i="1"/>
  <c r="A431" i="1"/>
  <c r="A435" i="1"/>
  <c r="A440" i="1"/>
  <c r="A460" i="1"/>
  <c r="A469" i="1"/>
  <c r="A471" i="1"/>
  <c r="A473" i="1"/>
  <c r="A474" i="1"/>
  <c r="A475" i="1"/>
  <c r="A476" i="1"/>
  <c r="A477" i="1"/>
  <c r="A478" i="1"/>
  <c r="A480" i="1"/>
  <c r="A481" i="1"/>
  <c r="A486" i="1"/>
  <c r="A487" i="1"/>
  <c r="A488" i="1"/>
  <c r="A491" i="1"/>
  <c r="A492" i="1"/>
  <c r="A499" i="1"/>
  <c r="A500" i="1"/>
  <c r="A501" i="1"/>
  <c r="A504" i="1"/>
  <c r="A505" i="1"/>
  <c r="A511" i="1"/>
  <c r="A512" i="1"/>
  <c r="A513" i="1"/>
  <c r="A514" i="1"/>
  <c r="A515" i="1"/>
  <c r="A517" i="1"/>
  <c r="A520" i="1"/>
  <c r="A521" i="1"/>
  <c r="A527" i="1"/>
  <c r="A528" i="1"/>
  <c r="A529" i="1"/>
  <c r="A530" i="1"/>
  <c r="A531" i="1"/>
  <c r="A536" i="1"/>
  <c r="A538" i="1"/>
  <c r="A541" i="1"/>
  <c r="A543" i="1"/>
  <c r="A544" i="1"/>
  <c r="A550" i="1"/>
  <c r="A556" i="1"/>
  <c r="A559" i="1"/>
  <c r="A560" i="1"/>
  <c r="A563" i="1"/>
  <c r="A568" i="1"/>
  <c r="A573" i="1"/>
  <c r="A576" i="1"/>
  <c r="A580" i="1"/>
  <c r="M222" i="1"/>
  <c r="K222" i="1"/>
  <c r="G222" i="1"/>
  <c r="M220" i="1"/>
  <c r="K220" i="1"/>
  <c r="G220" i="1"/>
  <c r="F220" i="1"/>
  <c r="M218" i="1"/>
  <c r="N218" i="1" s="1"/>
  <c r="K218" i="1"/>
  <c r="G218" i="1"/>
  <c r="H218" i="1" s="1"/>
  <c r="K216" i="1"/>
  <c r="M216" i="1" s="1"/>
  <c r="H216" i="1"/>
  <c r="G216" i="1"/>
  <c r="K214" i="1"/>
  <c r="M214" i="1" s="1"/>
  <c r="H214" i="1"/>
  <c r="G214" i="1"/>
  <c r="M213" i="1"/>
  <c r="N213" i="1" s="1"/>
  <c r="K213" i="1"/>
  <c r="G213" i="1"/>
  <c r="H213" i="1" s="1"/>
  <c r="K212" i="1"/>
  <c r="M212" i="1" s="1"/>
  <c r="H212" i="1"/>
  <c r="N212" i="1" s="1"/>
  <c r="G212" i="1"/>
  <c r="M211" i="1"/>
  <c r="N211" i="1" s="1"/>
  <c r="K211" i="1"/>
  <c r="G211" i="1"/>
  <c r="H211" i="1" s="1"/>
  <c r="M209" i="1"/>
  <c r="K209" i="1"/>
  <c r="H209" i="1"/>
  <c r="G209" i="1"/>
  <c r="M208" i="1"/>
  <c r="K208" i="1"/>
  <c r="H208" i="1"/>
  <c r="N208" i="1" s="1"/>
  <c r="G208" i="1"/>
  <c r="K207" i="1"/>
  <c r="M207" i="1" s="1"/>
  <c r="H207" i="1"/>
  <c r="N207" i="1" s="1"/>
  <c r="G207" i="1"/>
  <c r="M206" i="1"/>
  <c r="K206" i="1"/>
  <c r="G206" i="1"/>
  <c r="M205" i="1"/>
  <c r="K205" i="1"/>
  <c r="H205" i="1"/>
  <c r="G205" i="1"/>
  <c r="M204" i="1"/>
  <c r="K204" i="1"/>
  <c r="H204" i="1"/>
  <c r="N204" i="1" s="1"/>
  <c r="G204" i="1"/>
  <c r="M201" i="1"/>
  <c r="K201" i="1"/>
  <c r="G201" i="1"/>
  <c r="K200" i="1"/>
  <c r="M200" i="1" s="1"/>
  <c r="H200" i="1"/>
  <c r="G200" i="1"/>
  <c r="M199" i="1"/>
  <c r="K199" i="1"/>
  <c r="G199" i="1"/>
  <c r="G198" i="1"/>
  <c r="M197" i="1"/>
  <c r="K197" i="1"/>
  <c r="H197" i="1"/>
  <c r="N197" i="1" s="1"/>
  <c r="G197" i="1"/>
  <c r="K196" i="1"/>
  <c r="M196" i="1" s="1"/>
  <c r="H196" i="1"/>
  <c r="G196" i="1"/>
  <c r="M195" i="1"/>
  <c r="K195" i="1"/>
  <c r="G195" i="1"/>
  <c r="M194" i="1"/>
  <c r="K194" i="1"/>
  <c r="H194" i="1"/>
  <c r="G194" i="1"/>
  <c r="M193" i="1"/>
  <c r="K193" i="1"/>
  <c r="H193" i="1"/>
  <c r="N193" i="1" s="1"/>
  <c r="G193" i="1"/>
  <c r="K192" i="1"/>
  <c r="M192" i="1" s="1"/>
  <c r="H192" i="1"/>
  <c r="G192" i="1"/>
  <c r="K190" i="1"/>
  <c r="M190" i="1" s="1"/>
  <c r="H190" i="1"/>
  <c r="G190" i="1"/>
  <c r="N189" i="1"/>
  <c r="M189" i="1"/>
  <c r="K189" i="1"/>
  <c r="G189" i="1"/>
  <c r="H189" i="1" s="1"/>
  <c r="K187" i="1"/>
  <c r="M187" i="1" s="1"/>
  <c r="H187" i="1"/>
  <c r="N187" i="1" s="1"/>
  <c r="G187" i="1"/>
  <c r="M186" i="1"/>
  <c r="K186" i="1"/>
  <c r="G186" i="1"/>
  <c r="M185" i="1"/>
  <c r="K185" i="1"/>
  <c r="H185" i="1"/>
  <c r="G185" i="1"/>
  <c r="M184" i="1"/>
  <c r="K184" i="1"/>
  <c r="H184" i="1"/>
  <c r="N184" i="1" s="1"/>
  <c r="G184" i="1"/>
  <c r="M182" i="1"/>
  <c r="N182" i="1" s="1"/>
  <c r="K182" i="1"/>
  <c r="G182" i="1"/>
  <c r="H182" i="1" s="1"/>
  <c r="K181" i="1"/>
  <c r="M181" i="1" s="1"/>
  <c r="H181" i="1"/>
  <c r="N181" i="1" s="1"/>
  <c r="G181" i="1"/>
  <c r="M180" i="1"/>
  <c r="N180" i="1" s="1"/>
  <c r="K180" i="1"/>
  <c r="G180" i="1"/>
  <c r="H180" i="1" s="1"/>
  <c r="K179" i="1"/>
  <c r="M179" i="1" s="1"/>
  <c r="H179" i="1"/>
  <c r="G179" i="1"/>
  <c r="M178" i="1"/>
  <c r="N178" i="1" s="1"/>
  <c r="K178" i="1"/>
  <c r="G178" i="1"/>
  <c r="H178" i="1" s="1"/>
  <c r="M176" i="1"/>
  <c r="K176" i="1"/>
  <c r="H176" i="1"/>
  <c r="G176" i="1"/>
  <c r="M175" i="1"/>
  <c r="K175" i="1"/>
  <c r="H175" i="1"/>
  <c r="N175" i="1" s="1"/>
  <c r="G175" i="1"/>
  <c r="K174" i="1"/>
  <c r="M174" i="1" s="1"/>
  <c r="H174" i="1"/>
  <c r="G174" i="1"/>
  <c r="M173" i="1"/>
  <c r="K173" i="1"/>
  <c r="G173" i="1"/>
  <c r="M172" i="1"/>
  <c r="K172" i="1"/>
  <c r="H172" i="1"/>
  <c r="G172" i="1"/>
  <c r="M171" i="1"/>
  <c r="K171" i="1"/>
  <c r="H171" i="1"/>
  <c r="N171" i="1" s="1"/>
  <c r="G171" i="1"/>
  <c r="K170" i="1"/>
  <c r="M170" i="1" s="1"/>
  <c r="H170" i="1"/>
  <c r="G170" i="1"/>
  <c r="K168" i="1"/>
  <c r="M168" i="1" s="1"/>
  <c r="H168" i="1"/>
  <c r="G168" i="1"/>
  <c r="M166" i="1"/>
  <c r="K166" i="1"/>
  <c r="G166" i="1"/>
  <c r="M165" i="1"/>
  <c r="K165" i="1"/>
  <c r="H165" i="1"/>
  <c r="N165" i="1" s="1"/>
  <c r="G165" i="1"/>
  <c r="K163" i="1"/>
  <c r="M163" i="1" s="1"/>
  <c r="H163" i="1"/>
  <c r="N163" i="1" s="1"/>
  <c r="G163" i="1"/>
  <c r="M162" i="1"/>
  <c r="K162" i="1"/>
  <c r="G162" i="1"/>
  <c r="H162" i="1" s="1"/>
  <c r="N162" i="1" s="1"/>
  <c r="M159" i="1"/>
  <c r="K159" i="1"/>
  <c r="G159" i="1"/>
  <c r="K158" i="1"/>
  <c r="M158" i="1" s="1"/>
  <c r="H158" i="1"/>
  <c r="N158" i="1" s="1"/>
  <c r="G158" i="1"/>
  <c r="K155" i="1"/>
  <c r="M155" i="1" s="1"/>
  <c r="H155" i="1"/>
  <c r="N155" i="1" s="1"/>
  <c r="G155" i="1"/>
  <c r="M153" i="1"/>
  <c r="K153" i="1"/>
  <c r="G153" i="1"/>
  <c r="M152" i="1"/>
  <c r="K152" i="1"/>
  <c r="H152" i="1"/>
  <c r="G152" i="1"/>
  <c r="M151" i="1"/>
  <c r="K151" i="1"/>
  <c r="H151" i="1"/>
  <c r="N151" i="1" s="1"/>
  <c r="G151" i="1"/>
  <c r="M148" i="1"/>
  <c r="K148" i="1"/>
  <c r="H148" i="1"/>
  <c r="N148" i="1" s="1"/>
  <c r="G148" i="1"/>
  <c r="M147" i="1"/>
  <c r="K147" i="1"/>
  <c r="H147" i="1"/>
  <c r="N147" i="1" s="1"/>
  <c r="G147" i="1"/>
  <c r="K145" i="1"/>
  <c r="M145" i="1" s="1"/>
  <c r="H145" i="1"/>
  <c r="N145" i="1" s="1"/>
  <c r="G145" i="1"/>
  <c r="M144" i="1"/>
  <c r="K144" i="1"/>
  <c r="G144" i="1"/>
  <c r="H144" i="1" s="1"/>
  <c r="N144" i="1" s="1"/>
  <c r="M141" i="1"/>
  <c r="K141" i="1"/>
  <c r="G141" i="1"/>
  <c r="K139" i="1"/>
  <c r="M139" i="1" s="1"/>
  <c r="H139" i="1"/>
  <c r="G139" i="1"/>
  <c r="M138" i="1"/>
  <c r="K138" i="1"/>
  <c r="G138" i="1"/>
  <c r="H138" i="1" s="1"/>
  <c r="N138" i="1" s="1"/>
  <c r="M136" i="1"/>
  <c r="K136" i="1"/>
  <c r="G136" i="1"/>
  <c r="H136" i="1" s="1"/>
  <c r="N136" i="1" s="1"/>
  <c r="K135" i="1"/>
  <c r="M135" i="1" s="1"/>
  <c r="H135" i="1"/>
  <c r="G135" i="1"/>
  <c r="K132" i="1"/>
  <c r="M132" i="1" s="1"/>
  <c r="H132" i="1"/>
  <c r="G132" i="1"/>
  <c r="N131" i="1"/>
  <c r="M131" i="1"/>
  <c r="K131" i="1"/>
  <c r="G131" i="1"/>
  <c r="H131" i="1" s="1"/>
  <c r="M128" i="1"/>
  <c r="K128" i="1"/>
  <c r="G128" i="1"/>
  <c r="H128" i="1" s="1"/>
  <c r="M126" i="1"/>
  <c r="K126" i="1"/>
  <c r="H126" i="1"/>
  <c r="G126" i="1"/>
  <c r="K123" i="1"/>
  <c r="M123" i="1" s="1"/>
  <c r="H123" i="1"/>
  <c r="G123" i="1"/>
  <c r="K120" i="1"/>
  <c r="M120" i="1" s="1"/>
  <c r="H120" i="1"/>
  <c r="N120" i="1" s="1"/>
  <c r="G120" i="1"/>
  <c r="K118" i="1"/>
  <c r="M118" i="1" s="1"/>
  <c r="H118" i="1"/>
  <c r="G118" i="1"/>
  <c r="N117" i="1"/>
  <c r="M117" i="1"/>
  <c r="K117" i="1"/>
  <c r="G117" i="1"/>
  <c r="H117" i="1" s="1"/>
  <c r="M115" i="1"/>
  <c r="K115" i="1"/>
  <c r="H115" i="1"/>
  <c r="N115" i="1" s="1"/>
  <c r="G115" i="1"/>
  <c r="M114" i="1"/>
  <c r="K114" i="1"/>
  <c r="H114" i="1"/>
  <c r="N114" i="1" s="1"/>
  <c r="G114" i="1"/>
  <c r="M111" i="1"/>
  <c r="K111" i="1"/>
  <c r="H111" i="1"/>
  <c r="N111" i="1" s="1"/>
  <c r="G111" i="1"/>
  <c r="K110" i="1"/>
  <c r="M110" i="1" s="1"/>
  <c r="H110" i="1"/>
  <c r="G110" i="1"/>
  <c r="M107" i="1"/>
  <c r="K107" i="1"/>
  <c r="H107" i="1"/>
  <c r="N107" i="1" s="1"/>
  <c r="G107" i="1"/>
  <c r="K105" i="1"/>
  <c r="M105" i="1" s="1"/>
  <c r="H105" i="1"/>
  <c r="N105" i="1" s="1"/>
  <c r="G105" i="1"/>
  <c r="M104" i="1"/>
  <c r="K104" i="1"/>
  <c r="G104" i="1"/>
  <c r="H104" i="1" s="1"/>
  <c r="N104" i="1" s="1"/>
  <c r="K103" i="1"/>
  <c r="M103" i="1" s="1"/>
  <c r="H103" i="1"/>
  <c r="G103" i="1"/>
  <c r="M102" i="1"/>
  <c r="K102" i="1"/>
  <c r="G102" i="1"/>
  <c r="H102" i="1" s="1"/>
  <c r="K101" i="1"/>
  <c r="M101" i="1" s="1"/>
  <c r="H101" i="1"/>
  <c r="N101" i="1" s="1"/>
  <c r="G101" i="1"/>
  <c r="M99" i="1"/>
  <c r="K99" i="1"/>
  <c r="G99" i="1"/>
  <c r="M98" i="1"/>
  <c r="K98" i="1"/>
  <c r="H98" i="1"/>
  <c r="G98" i="1"/>
  <c r="M97" i="1"/>
  <c r="K97" i="1"/>
  <c r="H97" i="1"/>
  <c r="N97" i="1" s="1"/>
  <c r="G97" i="1"/>
  <c r="M94" i="1"/>
  <c r="K94" i="1"/>
  <c r="H94" i="1"/>
  <c r="N94" i="1" s="1"/>
  <c r="G94" i="1"/>
  <c r="K93" i="1"/>
  <c r="M93" i="1" s="1"/>
  <c r="H93" i="1"/>
  <c r="G93" i="1"/>
  <c r="M92" i="1"/>
  <c r="K92" i="1"/>
  <c r="G92" i="1"/>
  <c r="H92" i="1" s="1"/>
  <c r="N92" i="1" s="1"/>
  <c r="M89" i="1"/>
  <c r="K89" i="1"/>
  <c r="H89" i="1"/>
  <c r="N89" i="1" s="1"/>
  <c r="G89" i="1"/>
  <c r="K88" i="1"/>
  <c r="M88" i="1" s="1"/>
  <c r="H88" i="1"/>
  <c r="N88" i="1" s="1"/>
  <c r="G88" i="1"/>
  <c r="M87" i="1"/>
  <c r="K87" i="1"/>
  <c r="G87" i="1"/>
  <c r="H87" i="1" s="1"/>
  <c r="N87" i="1" s="1"/>
  <c r="M85" i="1"/>
  <c r="K85" i="1"/>
  <c r="G85" i="1"/>
  <c r="H85" i="1" s="1"/>
  <c r="K84" i="1"/>
  <c r="M84" i="1" s="1"/>
  <c r="N84" i="1" s="1"/>
  <c r="H84" i="1"/>
  <c r="G84" i="1"/>
  <c r="M83" i="1"/>
  <c r="N83" i="1" s="1"/>
  <c r="K83" i="1"/>
  <c r="G83" i="1"/>
  <c r="H83" i="1" s="1"/>
  <c r="K82" i="1"/>
  <c r="M82" i="1" s="1"/>
  <c r="G82" i="1"/>
  <c r="N81" i="1"/>
  <c r="M81" i="1"/>
  <c r="K81" i="1"/>
  <c r="G81" i="1"/>
  <c r="H81" i="1" s="1"/>
  <c r="M79" i="1"/>
  <c r="K79" i="1"/>
  <c r="H79" i="1"/>
  <c r="N79" i="1" s="1"/>
  <c r="G79" i="1"/>
  <c r="M78" i="1"/>
  <c r="K78" i="1"/>
  <c r="H78" i="1"/>
  <c r="N78" i="1" s="1"/>
  <c r="G78" i="1"/>
  <c r="K77" i="1"/>
  <c r="M77" i="1" s="1"/>
  <c r="H77" i="1"/>
  <c r="G77" i="1"/>
  <c r="M73" i="1"/>
  <c r="N73" i="1" s="1"/>
  <c r="K73" i="1"/>
  <c r="G73" i="1"/>
  <c r="H73" i="1" s="1"/>
  <c r="K72" i="1"/>
  <c r="M72" i="1" s="1"/>
  <c r="H72" i="1"/>
  <c r="G72" i="1"/>
  <c r="M70" i="1"/>
  <c r="K70" i="1"/>
  <c r="G70" i="1"/>
  <c r="M69" i="1"/>
  <c r="K69" i="1"/>
  <c r="H69" i="1"/>
  <c r="N69" i="1" s="1"/>
  <c r="G69" i="1"/>
  <c r="M68" i="1"/>
  <c r="K68" i="1"/>
  <c r="H68" i="1"/>
  <c r="N68" i="1" s="1"/>
  <c r="G68" i="1"/>
  <c r="M65" i="1"/>
  <c r="K65" i="1"/>
  <c r="H65" i="1"/>
  <c r="N65" i="1" s="1"/>
  <c r="G65" i="1"/>
  <c r="M63" i="1"/>
  <c r="N63" i="1" s="1"/>
  <c r="K63" i="1"/>
  <c r="G63" i="1"/>
  <c r="H63" i="1" s="1"/>
  <c r="M60" i="1"/>
  <c r="K60" i="1"/>
  <c r="G60" i="1"/>
  <c r="H60" i="1" s="1"/>
  <c r="N60" i="1" s="1"/>
  <c r="M58" i="1"/>
  <c r="K58" i="1"/>
  <c r="H58" i="1"/>
  <c r="G58" i="1"/>
  <c r="K55" i="1"/>
  <c r="M55" i="1" s="1"/>
  <c r="H55" i="1"/>
  <c r="G55" i="1"/>
  <c r="M54" i="1"/>
  <c r="K54" i="1"/>
  <c r="G54" i="1"/>
  <c r="M53" i="1"/>
  <c r="K53" i="1"/>
  <c r="H53" i="1"/>
  <c r="N53" i="1" s="1"/>
  <c r="G53" i="1"/>
  <c r="K51" i="1"/>
  <c r="M51" i="1" s="1"/>
  <c r="H51" i="1"/>
  <c r="N51" i="1" s="1"/>
  <c r="G51" i="1"/>
  <c r="M50" i="1"/>
  <c r="K50" i="1"/>
  <c r="G50" i="1"/>
  <c r="H50" i="1" s="1"/>
  <c r="N50" i="1" s="1"/>
  <c r="K49" i="1"/>
  <c r="M49" i="1" s="1"/>
  <c r="H49" i="1"/>
  <c r="N49" i="1" s="1"/>
  <c r="G49" i="1"/>
  <c r="M45" i="1"/>
  <c r="K45" i="1"/>
  <c r="H45" i="1"/>
  <c r="N45" i="1" s="1"/>
  <c r="G45" i="1"/>
  <c r="M44" i="1"/>
  <c r="K44" i="1"/>
  <c r="H44" i="1"/>
  <c r="N44" i="1" s="1"/>
  <c r="G44" i="1"/>
  <c r="N42" i="1"/>
  <c r="M42" i="1"/>
  <c r="K42" i="1"/>
  <c r="G42" i="1"/>
  <c r="H42" i="1" s="1"/>
  <c r="K41" i="1"/>
  <c r="M41" i="1" s="1"/>
  <c r="H41" i="1"/>
  <c r="G41" i="1"/>
  <c r="N40" i="1"/>
  <c r="M40" i="1"/>
  <c r="K40" i="1"/>
  <c r="G40" i="1"/>
  <c r="H40" i="1" s="1"/>
  <c r="M37" i="1"/>
  <c r="N37" i="1" s="1"/>
  <c r="K37" i="1"/>
  <c r="G37" i="1"/>
  <c r="H37" i="1" s="1"/>
  <c r="M35" i="1"/>
  <c r="K35" i="1"/>
  <c r="H35" i="1"/>
  <c r="N35" i="1" s="1"/>
  <c r="G35" i="1"/>
  <c r="M34" i="1"/>
  <c r="K34" i="1"/>
  <c r="H34" i="1"/>
  <c r="N34" i="1" s="1"/>
  <c r="G34" i="1"/>
  <c r="K33" i="1"/>
  <c r="M33" i="1" s="1"/>
  <c r="H33" i="1"/>
  <c r="G33" i="1"/>
  <c r="K31" i="1"/>
  <c r="M31" i="1" s="1"/>
  <c r="H31" i="1"/>
  <c r="G31" i="1"/>
  <c r="N30" i="1"/>
  <c r="M30" i="1"/>
  <c r="K30" i="1"/>
  <c r="G30" i="1"/>
  <c r="H30" i="1" s="1"/>
  <c r="M27" i="1"/>
  <c r="N27" i="1" s="1"/>
  <c r="K27" i="1"/>
  <c r="G27" i="1"/>
  <c r="H27" i="1" s="1"/>
  <c r="K26" i="1"/>
  <c r="M26" i="1" s="1"/>
  <c r="H26" i="1"/>
  <c r="G26" i="1"/>
  <c r="M25" i="1"/>
  <c r="N25" i="1" s="1"/>
  <c r="K25" i="1"/>
  <c r="G25" i="1"/>
  <c r="H25" i="1" s="1"/>
  <c r="A583" i="1"/>
  <c r="A582" i="1"/>
  <c r="K581" i="1"/>
  <c r="M581" i="1" s="1"/>
  <c r="H581" i="1"/>
  <c r="K579" i="1"/>
  <c r="M579" i="1" s="1"/>
  <c r="H579" i="1"/>
  <c r="M578" i="1"/>
  <c r="K578" i="1"/>
  <c r="H578" i="1"/>
  <c r="K577" i="1"/>
  <c r="M577" i="1" s="1"/>
  <c r="H577" i="1"/>
  <c r="K575" i="1"/>
  <c r="M575" i="1" s="1"/>
  <c r="H575" i="1"/>
  <c r="M574" i="1"/>
  <c r="N574" i="1" s="1"/>
  <c r="K574" i="1"/>
  <c r="H574" i="1"/>
  <c r="K572" i="1"/>
  <c r="M572" i="1" s="1"/>
  <c r="H572" i="1"/>
  <c r="K571" i="1"/>
  <c r="M571" i="1" s="1"/>
  <c r="H571" i="1"/>
  <c r="K570" i="1"/>
  <c r="M570" i="1" s="1"/>
  <c r="H570" i="1"/>
  <c r="K569" i="1"/>
  <c r="M569" i="1" s="1"/>
  <c r="H569" i="1"/>
  <c r="K567" i="1"/>
  <c r="M567" i="1" s="1"/>
  <c r="H567" i="1"/>
  <c r="M566" i="1"/>
  <c r="K566" i="1"/>
  <c r="H566" i="1"/>
  <c r="M565" i="1"/>
  <c r="N565" i="1" s="1"/>
  <c r="K565" i="1"/>
  <c r="H565" i="1"/>
  <c r="K564" i="1"/>
  <c r="M564" i="1" s="1"/>
  <c r="H564" i="1"/>
  <c r="K563" i="1"/>
  <c r="K562" i="1"/>
  <c r="M562" i="1" s="1"/>
  <c r="H562" i="1"/>
  <c r="K561" i="1"/>
  <c r="M561" i="1" s="1"/>
  <c r="H561" i="1"/>
  <c r="K558" i="1"/>
  <c r="M558" i="1" s="1"/>
  <c r="H558" i="1"/>
  <c r="N558" i="1" s="1"/>
  <c r="K557" i="1"/>
  <c r="M557" i="1" s="1"/>
  <c r="H557" i="1"/>
  <c r="K555" i="1"/>
  <c r="M555" i="1" s="1"/>
  <c r="H555" i="1"/>
  <c r="N555" i="1" s="1"/>
  <c r="K554" i="1"/>
  <c r="M554" i="1" s="1"/>
  <c r="N554" i="1" s="1"/>
  <c r="H554" i="1"/>
  <c r="K553" i="1"/>
  <c r="M553" i="1" s="1"/>
  <c r="H553" i="1"/>
  <c r="N553" i="1" s="1"/>
  <c r="K552" i="1"/>
  <c r="M552" i="1" s="1"/>
  <c r="H552" i="1"/>
  <c r="K551" i="1"/>
  <c r="M551" i="1" s="1"/>
  <c r="H551" i="1"/>
  <c r="K550" i="1"/>
  <c r="K549" i="1"/>
  <c r="M549" i="1" s="1"/>
  <c r="N549" i="1" s="1"/>
  <c r="H549" i="1"/>
  <c r="K548" i="1"/>
  <c r="M548" i="1" s="1"/>
  <c r="H548" i="1"/>
  <c r="N548" i="1" s="1"/>
  <c r="K547" i="1"/>
  <c r="M547" i="1" s="1"/>
  <c r="H547" i="1"/>
  <c r="K546" i="1"/>
  <c r="M546" i="1" s="1"/>
  <c r="H546" i="1"/>
  <c r="K545" i="1"/>
  <c r="M545" i="1" s="1"/>
  <c r="H545" i="1"/>
  <c r="K542" i="1"/>
  <c r="M542" i="1" s="1"/>
  <c r="H542" i="1"/>
  <c r="K540" i="1"/>
  <c r="M540" i="1" s="1"/>
  <c r="H540" i="1"/>
  <c r="K539" i="1"/>
  <c r="M539" i="1" s="1"/>
  <c r="H539" i="1"/>
  <c r="K537" i="1"/>
  <c r="M537" i="1" s="1"/>
  <c r="H537" i="1"/>
  <c r="K536" i="1"/>
  <c r="K535" i="1"/>
  <c r="M535" i="1" s="1"/>
  <c r="H535" i="1"/>
  <c r="K534" i="1"/>
  <c r="M534" i="1" s="1"/>
  <c r="H534" i="1"/>
  <c r="M533" i="1"/>
  <c r="K533" i="1"/>
  <c r="H533" i="1"/>
  <c r="K532" i="1"/>
  <c r="M532" i="1" s="1"/>
  <c r="N532" i="1" s="1"/>
  <c r="H532" i="1"/>
  <c r="K526" i="1"/>
  <c r="M526" i="1" s="1"/>
  <c r="H526" i="1"/>
  <c r="K525" i="1"/>
  <c r="M525" i="1" s="1"/>
  <c r="H525" i="1"/>
  <c r="K524" i="1"/>
  <c r="M524" i="1" s="1"/>
  <c r="H524" i="1"/>
  <c r="N524" i="1" s="1"/>
  <c r="K523" i="1"/>
  <c r="M523" i="1" s="1"/>
  <c r="H523" i="1"/>
  <c r="K522" i="1"/>
  <c r="M522" i="1" s="1"/>
  <c r="H522" i="1"/>
  <c r="N522" i="1" s="1"/>
  <c r="K519" i="1"/>
  <c r="M519" i="1" s="1"/>
  <c r="H519" i="1"/>
  <c r="K518" i="1"/>
  <c r="M518" i="1" s="1"/>
  <c r="H518" i="1"/>
  <c r="K516" i="1"/>
  <c r="M516" i="1" s="1"/>
  <c r="H516" i="1"/>
  <c r="K510" i="1"/>
  <c r="M510" i="1" s="1"/>
  <c r="N510" i="1" s="1"/>
  <c r="H510" i="1"/>
  <c r="K509" i="1"/>
  <c r="M509" i="1" s="1"/>
  <c r="H509" i="1"/>
  <c r="K508" i="1"/>
  <c r="M508" i="1" s="1"/>
  <c r="H508" i="1"/>
  <c r="K507" i="1"/>
  <c r="M507" i="1" s="1"/>
  <c r="H507" i="1"/>
  <c r="K506" i="1"/>
  <c r="M506" i="1" s="1"/>
  <c r="H506" i="1"/>
  <c r="K503" i="1"/>
  <c r="M503" i="1" s="1"/>
  <c r="H503" i="1"/>
  <c r="N502" i="1"/>
  <c r="K502" i="1"/>
  <c r="M502" i="1" s="1"/>
  <c r="H502" i="1"/>
  <c r="K498" i="1"/>
  <c r="M498" i="1" s="1"/>
  <c r="H498" i="1"/>
  <c r="K497" i="1"/>
  <c r="M497" i="1" s="1"/>
  <c r="H497" i="1"/>
  <c r="K496" i="1"/>
  <c r="M496" i="1" s="1"/>
  <c r="H496" i="1"/>
  <c r="M495" i="1"/>
  <c r="K495" i="1"/>
  <c r="H495" i="1"/>
  <c r="K494" i="1"/>
  <c r="M494" i="1" s="1"/>
  <c r="H494" i="1"/>
  <c r="K493" i="1"/>
  <c r="M493" i="1" s="1"/>
  <c r="H493" i="1"/>
  <c r="N493" i="1" s="1"/>
  <c r="K490" i="1"/>
  <c r="M490" i="1" s="1"/>
  <c r="H490" i="1"/>
  <c r="K489" i="1"/>
  <c r="M489" i="1" s="1"/>
  <c r="H489" i="1"/>
  <c r="N489" i="1" s="1"/>
  <c r="K485" i="1"/>
  <c r="M485" i="1" s="1"/>
  <c r="H485" i="1"/>
  <c r="K484" i="1"/>
  <c r="M484" i="1" s="1"/>
  <c r="H484" i="1"/>
  <c r="K483" i="1"/>
  <c r="M483" i="1" s="1"/>
  <c r="H483" i="1"/>
  <c r="K482" i="1"/>
  <c r="M482" i="1" s="1"/>
  <c r="H482" i="1"/>
  <c r="K479" i="1"/>
  <c r="M479" i="1" s="1"/>
  <c r="N479" i="1" s="1"/>
  <c r="H479" i="1"/>
  <c r="K472" i="1"/>
  <c r="M472" i="1" s="1"/>
  <c r="H472" i="1"/>
  <c r="K470" i="1"/>
  <c r="M470" i="1" s="1"/>
  <c r="H470" i="1"/>
  <c r="K468" i="1"/>
  <c r="M468" i="1" s="1"/>
  <c r="H468" i="1"/>
  <c r="K467" i="1"/>
  <c r="M467" i="1" s="1"/>
  <c r="H467" i="1"/>
  <c r="K466" i="1"/>
  <c r="M466" i="1" s="1"/>
  <c r="H466" i="1"/>
  <c r="K465" i="1"/>
  <c r="M465" i="1" s="1"/>
  <c r="H465" i="1"/>
  <c r="K464" i="1"/>
  <c r="M464" i="1" s="1"/>
  <c r="N464" i="1" s="1"/>
  <c r="H464" i="1"/>
  <c r="K463" i="1"/>
  <c r="M463" i="1" s="1"/>
  <c r="N463" i="1" s="1"/>
  <c r="H463" i="1"/>
  <c r="K462" i="1"/>
  <c r="M462" i="1" s="1"/>
  <c r="H462" i="1"/>
  <c r="K461" i="1"/>
  <c r="M461" i="1" s="1"/>
  <c r="H461" i="1"/>
  <c r="K459" i="1"/>
  <c r="M459" i="1" s="1"/>
  <c r="N459" i="1" s="1"/>
  <c r="H459" i="1"/>
  <c r="K458" i="1"/>
  <c r="M458" i="1" s="1"/>
  <c r="H458" i="1"/>
  <c r="K457" i="1"/>
  <c r="M457" i="1" s="1"/>
  <c r="H457" i="1"/>
  <c r="K456" i="1"/>
  <c r="M456" i="1" s="1"/>
  <c r="H456" i="1"/>
  <c r="K455" i="1"/>
  <c r="M455" i="1" s="1"/>
  <c r="H455" i="1"/>
  <c r="K454" i="1"/>
  <c r="M454" i="1" s="1"/>
  <c r="H454" i="1"/>
  <c r="K453" i="1"/>
  <c r="M453" i="1" s="1"/>
  <c r="H453" i="1"/>
  <c r="M452" i="1"/>
  <c r="K452" i="1"/>
  <c r="H452" i="1"/>
  <c r="K451" i="1"/>
  <c r="M451" i="1" s="1"/>
  <c r="H451" i="1"/>
  <c r="K450" i="1"/>
  <c r="M450" i="1" s="1"/>
  <c r="H450" i="1"/>
  <c r="N450" i="1" s="1"/>
  <c r="K449" i="1"/>
  <c r="M449" i="1" s="1"/>
  <c r="H449" i="1"/>
  <c r="K448" i="1"/>
  <c r="M448" i="1" s="1"/>
  <c r="H448" i="1"/>
  <c r="K447" i="1"/>
  <c r="M447" i="1" s="1"/>
  <c r="H447" i="1"/>
  <c r="K446" i="1"/>
  <c r="M446" i="1" s="1"/>
  <c r="H446" i="1"/>
  <c r="N446" i="1" s="1"/>
  <c r="K445" i="1"/>
  <c r="M445" i="1" s="1"/>
  <c r="H445" i="1"/>
  <c r="K444" i="1"/>
  <c r="M444" i="1" s="1"/>
  <c r="H444" i="1"/>
  <c r="K443" i="1"/>
  <c r="M443" i="1" s="1"/>
  <c r="H443" i="1"/>
  <c r="N443" i="1" s="1"/>
  <c r="K442" i="1"/>
  <c r="M442" i="1" s="1"/>
  <c r="H442" i="1"/>
  <c r="K441" i="1"/>
  <c r="M441" i="1" s="1"/>
  <c r="H441" i="1"/>
  <c r="N441" i="1" s="1"/>
  <c r="K439" i="1"/>
  <c r="M439" i="1" s="1"/>
  <c r="H439" i="1"/>
  <c r="K438" i="1"/>
  <c r="M438" i="1" s="1"/>
  <c r="H438" i="1"/>
  <c r="N438" i="1" s="1"/>
  <c r="K437" i="1"/>
  <c r="M437" i="1" s="1"/>
  <c r="H437" i="1"/>
  <c r="K436" i="1"/>
  <c r="M436" i="1" s="1"/>
  <c r="H436" i="1"/>
  <c r="K434" i="1"/>
  <c r="M434" i="1" s="1"/>
  <c r="H434" i="1"/>
  <c r="N434" i="1" s="1"/>
  <c r="K433" i="1"/>
  <c r="M433" i="1" s="1"/>
  <c r="H433" i="1"/>
  <c r="N433" i="1" s="1"/>
  <c r="K432" i="1"/>
  <c r="M432" i="1" s="1"/>
  <c r="H432" i="1"/>
  <c r="K429" i="1"/>
  <c r="M429" i="1" s="1"/>
  <c r="H429" i="1"/>
  <c r="K428" i="1"/>
  <c r="M428" i="1" s="1"/>
  <c r="N428" i="1" s="1"/>
  <c r="H428" i="1"/>
  <c r="K427" i="1"/>
  <c r="M427" i="1" s="1"/>
  <c r="H427" i="1"/>
  <c r="K426" i="1"/>
  <c r="M426" i="1" s="1"/>
  <c r="H426" i="1"/>
  <c r="K425" i="1"/>
  <c r="M425" i="1" s="1"/>
  <c r="H425" i="1"/>
  <c r="K424" i="1"/>
  <c r="M424" i="1" s="1"/>
  <c r="N424" i="1" s="1"/>
  <c r="H424" i="1"/>
  <c r="K423" i="1"/>
  <c r="M423" i="1" s="1"/>
  <c r="H423" i="1"/>
  <c r="N423" i="1" s="1"/>
  <c r="K422" i="1"/>
  <c r="M422" i="1" s="1"/>
  <c r="H422" i="1"/>
  <c r="K421" i="1"/>
  <c r="M421" i="1" s="1"/>
  <c r="H421" i="1"/>
  <c r="M420" i="1"/>
  <c r="N420" i="1" s="1"/>
  <c r="K420" i="1"/>
  <c r="H420" i="1"/>
  <c r="K419" i="1"/>
  <c r="M419" i="1" s="1"/>
  <c r="H419" i="1"/>
  <c r="K418" i="1"/>
  <c r="M418" i="1" s="1"/>
  <c r="H418" i="1"/>
  <c r="K417" i="1"/>
  <c r="M417" i="1" s="1"/>
  <c r="H417" i="1"/>
  <c r="M416" i="1"/>
  <c r="K416" i="1"/>
  <c r="H416" i="1"/>
  <c r="N415" i="1"/>
  <c r="K415" i="1"/>
  <c r="M415" i="1" s="1"/>
  <c r="H415" i="1"/>
  <c r="K414" i="1"/>
  <c r="M414" i="1" s="1"/>
  <c r="H414" i="1"/>
  <c r="M413" i="1"/>
  <c r="K413" i="1"/>
  <c r="H413" i="1"/>
  <c r="M412" i="1"/>
  <c r="N412" i="1" s="1"/>
  <c r="K412" i="1"/>
  <c r="H412" i="1"/>
  <c r="M411" i="1"/>
  <c r="N411" i="1" s="1"/>
  <c r="K411" i="1"/>
  <c r="H411" i="1"/>
  <c r="K410" i="1"/>
  <c r="M410" i="1" s="1"/>
  <c r="H410" i="1"/>
  <c r="N410" i="1" s="1"/>
  <c r="M409" i="1"/>
  <c r="K409" i="1"/>
  <c r="H409" i="1"/>
  <c r="K408" i="1"/>
  <c r="M408" i="1" s="1"/>
  <c r="N408" i="1" s="1"/>
  <c r="H408" i="1"/>
  <c r="K407" i="1"/>
  <c r="M407" i="1" s="1"/>
  <c r="H407" i="1"/>
  <c r="K406" i="1"/>
  <c r="M406" i="1" s="1"/>
  <c r="N406" i="1" s="1"/>
  <c r="H406" i="1"/>
  <c r="K402" i="1"/>
  <c r="M402" i="1" s="1"/>
  <c r="H402" i="1"/>
  <c r="K401" i="1"/>
  <c r="M401" i="1" s="1"/>
  <c r="H401" i="1"/>
  <c r="K400" i="1"/>
  <c r="M400" i="1" s="1"/>
  <c r="H400" i="1"/>
  <c r="M399" i="1"/>
  <c r="K399" i="1"/>
  <c r="H399" i="1"/>
  <c r="K398" i="1"/>
  <c r="M398" i="1" s="1"/>
  <c r="H398" i="1"/>
  <c r="N398" i="1" s="1"/>
  <c r="K397" i="1"/>
  <c r="M397" i="1" s="1"/>
  <c r="H397" i="1"/>
  <c r="K395" i="1"/>
  <c r="M395" i="1" s="1"/>
  <c r="H395" i="1"/>
  <c r="K394" i="1"/>
  <c r="M394" i="1" s="1"/>
  <c r="H394" i="1"/>
  <c r="K393" i="1"/>
  <c r="M393" i="1" s="1"/>
  <c r="H393" i="1"/>
  <c r="K392" i="1"/>
  <c r="M392" i="1" s="1"/>
  <c r="H392" i="1"/>
  <c r="K391" i="1"/>
  <c r="M391" i="1" s="1"/>
  <c r="H391" i="1"/>
  <c r="K390" i="1"/>
  <c r="M390" i="1" s="1"/>
  <c r="H390" i="1"/>
  <c r="K387" i="1"/>
  <c r="M387" i="1" s="1"/>
  <c r="H387" i="1"/>
  <c r="N387" i="1" s="1"/>
  <c r="K386" i="1"/>
  <c r="M386" i="1" s="1"/>
  <c r="H386" i="1"/>
  <c r="K385" i="1"/>
  <c r="M385" i="1" s="1"/>
  <c r="H385" i="1"/>
  <c r="N385" i="1" s="1"/>
  <c r="K384" i="1"/>
  <c r="M384" i="1" s="1"/>
  <c r="H384" i="1"/>
  <c r="K383" i="1"/>
  <c r="M383" i="1" s="1"/>
  <c r="H383" i="1"/>
  <c r="N383" i="1" s="1"/>
  <c r="K382" i="1"/>
  <c r="M382" i="1" s="1"/>
  <c r="H382" i="1"/>
  <c r="K381" i="1"/>
  <c r="M381" i="1" s="1"/>
  <c r="H381" i="1"/>
  <c r="K380" i="1"/>
  <c r="M380" i="1" s="1"/>
  <c r="N380" i="1" s="1"/>
  <c r="H380" i="1"/>
  <c r="K379" i="1"/>
  <c r="M379" i="1" s="1"/>
  <c r="H379" i="1"/>
  <c r="N379" i="1" s="1"/>
  <c r="K377" i="1"/>
  <c r="M377" i="1" s="1"/>
  <c r="H377" i="1"/>
  <c r="K376" i="1"/>
  <c r="M376" i="1" s="1"/>
  <c r="H376" i="1"/>
  <c r="N376" i="1" s="1"/>
  <c r="K375" i="1"/>
  <c r="M375" i="1" s="1"/>
  <c r="H375" i="1"/>
  <c r="K374" i="1"/>
  <c r="M374" i="1" s="1"/>
  <c r="H374" i="1"/>
  <c r="N374" i="1" s="1"/>
  <c r="M373" i="1"/>
  <c r="K373" i="1"/>
  <c r="H373" i="1"/>
  <c r="K372" i="1"/>
  <c r="M372" i="1" s="1"/>
  <c r="N372" i="1" s="1"/>
  <c r="H372" i="1"/>
  <c r="K371" i="1"/>
  <c r="M371" i="1" s="1"/>
  <c r="H371" i="1"/>
  <c r="K368" i="1"/>
  <c r="M368" i="1" s="1"/>
  <c r="H368" i="1"/>
  <c r="K366" i="1"/>
  <c r="M366" i="1" s="1"/>
  <c r="H366" i="1"/>
  <c r="K365" i="1"/>
  <c r="M365" i="1" s="1"/>
  <c r="H365" i="1"/>
  <c r="K363" i="1"/>
  <c r="M363" i="1" s="1"/>
  <c r="H363" i="1"/>
  <c r="N363" i="1" s="1"/>
  <c r="K362" i="1"/>
  <c r="M362" i="1" s="1"/>
  <c r="H362" i="1"/>
  <c r="K361" i="1"/>
  <c r="M361" i="1" s="1"/>
  <c r="H361" i="1"/>
  <c r="K360" i="1"/>
  <c r="M360" i="1" s="1"/>
  <c r="H360" i="1"/>
  <c r="K359" i="1"/>
  <c r="M359" i="1" s="1"/>
  <c r="H359" i="1"/>
  <c r="K358" i="1"/>
  <c r="M358" i="1" s="1"/>
  <c r="H358" i="1"/>
  <c r="K357" i="1"/>
  <c r="M357" i="1" s="1"/>
  <c r="H357" i="1"/>
  <c r="N356" i="1"/>
  <c r="K356" i="1"/>
  <c r="M356" i="1" s="1"/>
  <c r="H356" i="1"/>
  <c r="K355" i="1"/>
  <c r="M355" i="1" s="1"/>
  <c r="H355" i="1"/>
  <c r="K354" i="1"/>
  <c r="M354" i="1" s="1"/>
  <c r="H354" i="1"/>
  <c r="K353" i="1"/>
  <c r="M353" i="1" s="1"/>
  <c r="N353" i="1" s="1"/>
  <c r="H353" i="1"/>
  <c r="K352" i="1"/>
  <c r="M352" i="1" s="1"/>
  <c r="H352" i="1"/>
  <c r="K351" i="1"/>
  <c r="M351" i="1" s="1"/>
  <c r="H351" i="1"/>
  <c r="K350" i="1"/>
  <c r="M350" i="1" s="1"/>
  <c r="H350" i="1"/>
  <c r="N350" i="1" s="1"/>
  <c r="K349" i="1"/>
  <c r="M349" i="1" s="1"/>
  <c r="N349" i="1" s="1"/>
  <c r="H349" i="1"/>
  <c r="K348" i="1"/>
  <c r="M348" i="1" s="1"/>
  <c r="H348" i="1"/>
  <c r="K347" i="1"/>
  <c r="M347" i="1" s="1"/>
  <c r="H347" i="1"/>
  <c r="K345" i="1"/>
  <c r="M345" i="1" s="1"/>
  <c r="H345" i="1"/>
  <c r="K344" i="1"/>
  <c r="M344" i="1" s="1"/>
  <c r="H344" i="1"/>
  <c r="K343" i="1"/>
  <c r="M343" i="1" s="1"/>
  <c r="H343" i="1"/>
  <c r="K342" i="1"/>
  <c r="M342" i="1" s="1"/>
  <c r="H342" i="1"/>
  <c r="K341" i="1"/>
  <c r="M341" i="1" s="1"/>
  <c r="H341" i="1"/>
  <c r="K340" i="1"/>
  <c r="M340" i="1" s="1"/>
  <c r="H340" i="1"/>
  <c r="K339" i="1"/>
  <c r="M339" i="1" s="1"/>
  <c r="H339" i="1"/>
  <c r="K338" i="1"/>
  <c r="M338" i="1" s="1"/>
  <c r="H338" i="1"/>
  <c r="K336" i="1"/>
  <c r="M336" i="1" s="1"/>
  <c r="H336" i="1"/>
  <c r="K335" i="1"/>
  <c r="M335" i="1" s="1"/>
  <c r="H335" i="1"/>
  <c r="K334" i="1"/>
  <c r="M334" i="1" s="1"/>
  <c r="H334" i="1"/>
  <c r="K333" i="1"/>
  <c r="M333" i="1" s="1"/>
  <c r="N333" i="1" s="1"/>
  <c r="H333" i="1"/>
  <c r="K332" i="1"/>
  <c r="M332" i="1" s="1"/>
  <c r="H332" i="1"/>
  <c r="N332" i="1" s="1"/>
  <c r="K330" i="1"/>
  <c r="M330" i="1" s="1"/>
  <c r="H330" i="1"/>
  <c r="K329" i="1"/>
  <c r="M329" i="1" s="1"/>
  <c r="N329" i="1" s="1"/>
  <c r="H329" i="1"/>
  <c r="K328" i="1"/>
  <c r="M328" i="1" s="1"/>
  <c r="N328" i="1" s="1"/>
  <c r="H328" i="1"/>
  <c r="K327" i="1"/>
  <c r="M327" i="1" s="1"/>
  <c r="H327" i="1"/>
  <c r="H325" i="1"/>
  <c r="G325" i="1"/>
  <c r="K320" i="1"/>
  <c r="M320" i="1" s="1"/>
  <c r="H320" i="1"/>
  <c r="K319" i="1"/>
  <c r="M319" i="1" s="1"/>
  <c r="H319" i="1"/>
  <c r="A51" i="5"/>
  <c r="A49" i="5"/>
  <c r="A42" i="5"/>
  <c r="A40" i="5"/>
  <c r="A34" i="5"/>
  <c r="A30" i="5"/>
  <c r="A29" i="5"/>
  <c r="A26" i="5"/>
  <c r="A14" i="5"/>
  <c r="F26" i="5"/>
  <c r="E26" i="5"/>
  <c r="K297" i="1"/>
  <c r="M297" i="1" s="1"/>
  <c r="H297" i="1"/>
  <c r="K318" i="1"/>
  <c r="M318" i="1" s="1"/>
  <c r="H318" i="1"/>
  <c r="K268" i="1"/>
  <c r="M268" i="1" s="1"/>
  <c r="H268" i="1"/>
  <c r="K267" i="1"/>
  <c r="M267" i="1" s="1"/>
  <c r="H267" i="1"/>
  <c r="K281" i="1"/>
  <c r="M281" i="1" s="1"/>
  <c r="H281" i="1"/>
  <c r="K279" i="1"/>
  <c r="M279" i="1" s="1"/>
  <c r="H279" i="1"/>
  <c r="K278" i="1"/>
  <c r="M278" i="1" s="1"/>
  <c r="H278" i="1"/>
  <c r="K273" i="1"/>
  <c r="M273" i="1" s="1"/>
  <c r="H273" i="1"/>
  <c r="K274" i="1"/>
  <c r="M274" i="1" s="1"/>
  <c r="H274" i="1"/>
  <c r="K272" i="1"/>
  <c r="M272" i="1" s="1"/>
  <c r="H272" i="1"/>
  <c r="K269" i="1"/>
  <c r="M269" i="1" s="1"/>
  <c r="H269" i="1"/>
  <c r="K266" i="1"/>
  <c r="M266" i="1" s="1"/>
  <c r="H266" i="1"/>
  <c r="K265" i="1"/>
  <c r="M265" i="1" s="1"/>
  <c r="H265" i="1"/>
  <c r="K263" i="1"/>
  <c r="M263" i="1" s="1"/>
  <c r="H263" i="1"/>
  <c r="K262" i="1"/>
  <c r="M262" i="1" s="1"/>
  <c r="H262" i="1"/>
  <c r="K287" i="1"/>
  <c r="M287" i="1" s="1"/>
  <c r="H287" i="1"/>
  <c r="K286" i="1"/>
  <c r="M286" i="1" s="1"/>
  <c r="H286" i="1"/>
  <c r="K285" i="1"/>
  <c r="M285" i="1" s="1"/>
  <c r="H285" i="1"/>
  <c r="K283" i="1"/>
  <c r="M283" i="1" s="1"/>
  <c r="H283" i="1"/>
  <c r="K256" i="1"/>
  <c r="M256" i="1" s="1"/>
  <c r="H256" i="1"/>
  <c r="K255" i="1"/>
  <c r="M255" i="1" s="1"/>
  <c r="H255" i="1"/>
  <c r="K254" i="1"/>
  <c r="M254" i="1" s="1"/>
  <c r="H254" i="1"/>
  <c r="K253" i="1"/>
  <c r="M253" i="1" s="1"/>
  <c r="H253" i="1"/>
  <c r="D12" i="4" l="1"/>
  <c r="D17" i="4" s="1"/>
  <c r="C17" i="4"/>
  <c r="N584" i="1"/>
  <c r="A17" i="1"/>
  <c r="A18" i="1"/>
  <c r="H206" i="1"/>
  <c r="N206" i="1" s="1"/>
  <c r="H70" i="1"/>
  <c r="N70" i="1" s="1"/>
  <c r="H195" i="1"/>
  <c r="N195" i="1" s="1"/>
  <c r="N336" i="1"/>
  <c r="N341" i="1"/>
  <c r="N416" i="1"/>
  <c r="N447" i="1"/>
  <c r="N451" i="1"/>
  <c r="N453" i="1"/>
  <c r="N455" i="1"/>
  <c r="N518" i="1"/>
  <c r="N31" i="1"/>
  <c r="N41" i="1"/>
  <c r="N58" i="1"/>
  <c r="H82" i="1"/>
  <c r="N82" i="1" s="1"/>
  <c r="N85" i="1"/>
  <c r="H99" i="1"/>
  <c r="N99" i="1" s="1"/>
  <c r="N102" i="1"/>
  <c r="N103" i="1"/>
  <c r="N110" i="1"/>
  <c r="N128" i="1"/>
  <c r="N135" i="1"/>
  <c r="H173" i="1"/>
  <c r="N173" i="1" s="1"/>
  <c r="N192" i="1"/>
  <c r="N196" i="1"/>
  <c r="N200" i="1"/>
  <c r="H159" i="1"/>
  <c r="N159" i="1" s="1"/>
  <c r="N570" i="1"/>
  <c r="H54" i="1"/>
  <c r="N54" i="1" s="1"/>
  <c r="H166" i="1"/>
  <c r="N166" i="1" s="1"/>
  <c r="H201" i="1"/>
  <c r="N201" i="1" s="1"/>
  <c r="N342" i="1"/>
  <c r="N344" i="1"/>
  <c r="N347" i="1"/>
  <c r="N365" i="1"/>
  <c r="N373" i="1"/>
  <c r="N426" i="1"/>
  <c r="N26" i="1"/>
  <c r="N33" i="1"/>
  <c r="N55" i="1"/>
  <c r="N72" i="1"/>
  <c r="N77" i="1"/>
  <c r="H141" i="1"/>
  <c r="N141" i="1" s="1"/>
  <c r="H153" i="1"/>
  <c r="N153" i="1" s="1"/>
  <c r="N170" i="1"/>
  <c r="N174" i="1"/>
  <c r="N179" i="1"/>
  <c r="N214" i="1"/>
  <c r="N216" i="1"/>
  <c r="H220" i="1"/>
  <c r="N220" i="1" s="1"/>
  <c r="N327" i="1"/>
  <c r="N330" i="1"/>
  <c r="N335" i="1"/>
  <c r="N338" i="1"/>
  <c r="N348" i="1"/>
  <c r="N354" i="1"/>
  <c r="N390" i="1"/>
  <c r="N407" i="1"/>
  <c r="N425" i="1"/>
  <c r="N432" i="1"/>
  <c r="N472" i="1"/>
  <c r="N503" i="1"/>
  <c r="N540" i="1"/>
  <c r="N547" i="1"/>
  <c r="N562" i="1"/>
  <c r="N98" i="1"/>
  <c r="N126" i="1"/>
  <c r="N152" i="1"/>
  <c r="N172" i="1"/>
  <c r="N176" i="1"/>
  <c r="N194" i="1"/>
  <c r="N205" i="1"/>
  <c r="N209" i="1"/>
  <c r="H222" i="1"/>
  <c r="N222" i="1" s="1"/>
  <c r="N452" i="1"/>
  <c r="N465" i="1"/>
  <c r="N467" i="1"/>
  <c r="N470" i="1"/>
  <c r="N495" i="1"/>
  <c r="N519" i="1"/>
  <c r="N525" i="1"/>
  <c r="N533" i="1"/>
  <c r="N542" i="1"/>
  <c r="N566" i="1"/>
  <c r="N93" i="1"/>
  <c r="N118" i="1"/>
  <c r="N123" i="1"/>
  <c r="N132" i="1"/>
  <c r="N139" i="1"/>
  <c r="N168" i="1"/>
  <c r="N185" i="1"/>
  <c r="H186" i="1"/>
  <c r="N186" i="1" s="1"/>
  <c r="N190" i="1"/>
  <c r="H199" i="1"/>
  <c r="N199" i="1" s="1"/>
  <c r="N345" i="1"/>
  <c r="N444" i="1"/>
  <c r="N448" i="1"/>
  <c r="N468" i="1"/>
  <c r="N526" i="1"/>
  <c r="N581" i="1"/>
  <c r="N352" i="1"/>
  <c r="N357" i="1"/>
  <c r="N361" i="1"/>
  <c r="N397" i="1"/>
  <c r="N427" i="1"/>
  <c r="N436" i="1"/>
  <c r="N456" i="1"/>
  <c r="N494" i="1"/>
  <c r="N340" i="1"/>
  <c r="N483" i="1"/>
  <c r="N507" i="1"/>
  <c r="N569" i="1"/>
  <c r="N577" i="1"/>
  <c r="N358" i="1"/>
  <c r="N360" i="1"/>
  <c r="N377" i="1"/>
  <c r="N393" i="1"/>
  <c r="N395" i="1"/>
  <c r="N439" i="1"/>
  <c r="N490" i="1"/>
  <c r="N545" i="1"/>
  <c r="N557" i="1"/>
  <c r="N399" i="1"/>
  <c r="N400" i="1"/>
  <c r="N409" i="1"/>
  <c r="N413" i="1"/>
  <c r="N417" i="1"/>
  <c r="N419" i="1"/>
  <c r="N498" i="1"/>
  <c r="N546" i="1"/>
  <c r="N571" i="1"/>
  <c r="N575" i="1"/>
  <c r="N578" i="1"/>
  <c r="N319" i="1"/>
  <c r="N368" i="1"/>
  <c r="N381" i="1"/>
  <c r="N384" i="1"/>
  <c r="N391" i="1"/>
  <c r="N392" i="1"/>
  <c r="N401" i="1"/>
  <c r="N402" i="1"/>
  <c r="N418" i="1"/>
  <c r="N421" i="1"/>
  <c r="N457" i="1"/>
  <c r="N461" i="1"/>
  <c r="N482" i="1"/>
  <c r="N484" i="1"/>
  <c r="N497" i="1"/>
  <c r="N506" i="1"/>
  <c r="N508" i="1"/>
  <c r="N535" i="1"/>
  <c r="N537" i="1"/>
  <c r="N539" i="1"/>
  <c r="N551" i="1"/>
  <c r="N552" i="1"/>
  <c r="N339" i="1"/>
  <c r="N351" i="1"/>
  <c r="N359" i="1"/>
  <c r="N371" i="1"/>
  <c r="N382" i="1"/>
  <c r="N334" i="1"/>
  <c r="N343" i="1"/>
  <c r="N355" i="1"/>
  <c r="N362" i="1"/>
  <c r="N366" i="1"/>
  <c r="N375" i="1"/>
  <c r="N386" i="1"/>
  <c r="N394" i="1"/>
  <c r="N561" i="1"/>
  <c r="N564" i="1"/>
  <c r="N437" i="1"/>
  <c r="N442" i="1"/>
  <c r="N449" i="1"/>
  <c r="N458" i="1"/>
  <c r="N466" i="1"/>
  <c r="N496" i="1"/>
  <c r="N516" i="1"/>
  <c r="N414" i="1"/>
  <c r="N422" i="1"/>
  <c r="N429" i="1"/>
  <c r="N445" i="1"/>
  <c r="N454" i="1"/>
  <c r="N462" i="1"/>
  <c r="N485" i="1"/>
  <c r="N509" i="1"/>
  <c r="N523" i="1"/>
  <c r="N534" i="1"/>
  <c r="N567" i="1"/>
  <c r="N572" i="1"/>
  <c r="N579" i="1"/>
  <c r="N320" i="1"/>
  <c r="A15" i="5"/>
  <c r="N297" i="1"/>
  <c r="N318" i="1"/>
  <c r="N279" i="1"/>
  <c r="N268" i="1"/>
  <c r="N267" i="1"/>
  <c r="N281" i="1"/>
  <c r="N278" i="1"/>
  <c r="N269" i="1"/>
  <c r="N273" i="1"/>
  <c r="N263" i="1"/>
  <c r="N272" i="1"/>
  <c r="N274" i="1"/>
  <c r="N283" i="1"/>
  <c r="N266" i="1"/>
  <c r="N265" i="1"/>
  <c r="N286" i="1"/>
  <c r="N262" i="1"/>
  <c r="N255" i="1"/>
  <c r="N287" i="1"/>
  <c r="N285" i="1"/>
  <c r="N253" i="1"/>
  <c r="N256" i="1"/>
  <c r="N254" i="1"/>
  <c r="C16" i="4" l="1"/>
  <c r="A25" i="1"/>
  <c r="A16" i="5"/>
  <c r="N9" i="1"/>
  <c r="D16" i="4" l="1"/>
  <c r="A26" i="1"/>
  <c r="A17" i="5"/>
  <c r="A18" i="5"/>
  <c r="B6" i="4"/>
  <c r="F9" i="5"/>
  <c r="H18" i="1"/>
  <c r="N18" i="1" s="1"/>
  <c r="H17" i="1"/>
  <c r="N17" i="1" s="1"/>
  <c r="H16" i="1"/>
  <c r="N16" i="1" s="1"/>
  <c r="H15" i="1"/>
  <c r="N15" i="1" s="1"/>
  <c r="H14" i="1"/>
  <c r="N14" i="1" s="1"/>
  <c r="H13" i="1"/>
  <c r="N13" i="1" s="1"/>
  <c r="H12" i="1"/>
  <c r="N12" i="1" s="1"/>
  <c r="A12" i="1"/>
  <c r="A27" i="1" l="1"/>
  <c r="A19" i="5"/>
  <c r="A30" i="1" l="1"/>
  <c r="A20" i="5"/>
  <c r="A11" i="5"/>
  <c r="K315" i="1"/>
  <c r="M315" i="1" s="1"/>
  <c r="H315" i="1"/>
  <c r="K300" i="1"/>
  <c r="M300" i="1" s="1"/>
  <c r="H300" i="1"/>
  <c r="K298" i="1"/>
  <c r="M298" i="1" s="1"/>
  <c r="H298" i="1"/>
  <c r="K289" i="1"/>
  <c r="M289" i="1" s="1"/>
  <c r="H289" i="1"/>
  <c r="K232" i="1"/>
  <c r="M232" i="1" s="1"/>
  <c r="H232" i="1"/>
  <c r="K231" i="1"/>
  <c r="M231" i="1" s="1"/>
  <c r="H231" i="1"/>
  <c r="A34" i="1" l="1"/>
  <c r="A31" i="1"/>
  <c r="A33" i="1"/>
  <c r="A22" i="5"/>
  <c r="A23" i="5" s="1"/>
  <c r="A24" i="5" s="1"/>
  <c r="A21" i="5"/>
  <c r="N315" i="1"/>
  <c r="N298" i="1"/>
  <c r="N300" i="1"/>
  <c r="N289" i="1"/>
  <c r="N231" i="1"/>
  <c r="N232" i="1"/>
  <c r="A35" i="1" l="1"/>
  <c r="A25" i="5"/>
  <c r="A27" i="5" s="1"/>
  <c r="A28" i="5" s="1"/>
  <c r="A31" i="5" s="1"/>
  <c r="A32" i="5" s="1"/>
  <c r="A33" i="5" s="1"/>
  <c r="A35" i="5" s="1"/>
  <c r="A36" i="5" s="1"/>
  <c r="A37" i="5" s="1"/>
  <c r="A38" i="5" s="1"/>
  <c r="A39" i="5" s="1"/>
  <c r="A41" i="5" s="1"/>
  <c r="A43" i="5" s="1"/>
  <c r="A44" i="5" s="1"/>
  <c r="A45" i="5" s="1"/>
  <c r="A46" i="5" s="1"/>
  <c r="A47" i="5" s="1"/>
  <c r="A48" i="5" s="1"/>
  <c r="A50" i="5" s="1"/>
  <c r="A52" i="5" s="1"/>
  <c r="A37" i="1" l="1"/>
  <c r="B4" i="4"/>
  <c r="B3" i="4"/>
  <c r="B2" i="4"/>
  <c r="B5" i="5"/>
  <c r="B4" i="5"/>
  <c r="B3" i="5"/>
  <c r="F52" i="5"/>
  <c r="F41" i="5"/>
  <c r="F39" i="5"/>
  <c r="F38" i="5"/>
  <c r="F37" i="5"/>
  <c r="F35" i="5"/>
  <c r="F33" i="5"/>
  <c r="F31" i="5"/>
  <c r="F29" i="5"/>
  <c r="E29" i="5"/>
  <c r="F28" i="5"/>
  <c r="F27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E12" i="5"/>
  <c r="A12" i="5" s="1"/>
  <c r="A40" i="1" l="1"/>
  <c r="A13" i="5"/>
  <c r="F32" i="5"/>
  <c r="F36" i="5"/>
  <c r="A41" i="1" l="1"/>
  <c r="A42" i="1" s="1"/>
  <c r="A44" i="1" s="1"/>
  <c r="A45" i="1" s="1"/>
  <c r="A49" i="1" s="1"/>
  <c r="A50" i="1" s="1"/>
  <c r="A51" i="1" s="1"/>
  <c r="A53" i="1" s="1"/>
  <c r="A54" i="1" s="1"/>
  <c r="A55" i="1" s="1"/>
  <c r="A58" i="1" s="1"/>
  <c r="A60" i="1" s="1"/>
  <c r="A63" i="1" s="1"/>
  <c r="A65" i="1" s="1"/>
  <c r="A68" i="1" s="1"/>
  <c r="A69" i="1" s="1"/>
  <c r="A70" i="1" s="1"/>
  <c r="A72" i="1" s="1"/>
  <c r="A73" i="1" s="1"/>
  <c r="A77" i="1" s="1"/>
  <c r="A78" i="1" s="1"/>
  <c r="A79" i="1" s="1"/>
  <c r="A81" i="1" s="1"/>
  <c r="A82" i="1" s="1"/>
  <c r="A83" i="1" s="1"/>
  <c r="A84" i="1" s="1"/>
  <c r="A85" i="1" s="1"/>
  <c r="A87" i="1" s="1"/>
  <c r="A88" i="1" s="1"/>
  <c r="A89" i="1" s="1"/>
  <c r="A92" i="1" s="1"/>
  <c r="A93" i="1" s="1"/>
  <c r="A94" i="1" s="1"/>
  <c r="A97" i="1" s="1"/>
  <c r="A98" i="1" s="1"/>
  <c r="A99" i="1" s="1"/>
  <c r="A101" i="1" s="1"/>
  <c r="A102" i="1" s="1"/>
  <c r="A103" i="1" s="1"/>
  <c r="A104" i="1" s="1"/>
  <c r="A105" i="1" s="1"/>
  <c r="A107" i="1" s="1"/>
  <c r="A110" i="1" s="1"/>
  <c r="A111" i="1" s="1"/>
  <c r="A114" i="1" s="1"/>
  <c r="A115" i="1" s="1"/>
  <c r="A117" i="1" s="1"/>
  <c r="A118" i="1" s="1"/>
  <c r="A120" i="1" s="1"/>
  <c r="A123" i="1" s="1"/>
  <c r="A126" i="1" s="1"/>
  <c r="A128" i="1" s="1"/>
  <c r="A131" i="1" s="1"/>
  <c r="A132" i="1" s="1"/>
  <c r="A135" i="1" s="1"/>
  <c r="A136" i="1" s="1"/>
  <c r="A138" i="1" s="1"/>
  <c r="A139" i="1" s="1"/>
  <c r="A141" i="1" s="1"/>
  <c r="A144" i="1" s="1"/>
  <c r="A145" i="1" s="1"/>
  <c r="A147" i="1" s="1"/>
  <c r="A148" i="1" s="1"/>
  <c r="A151" i="1" s="1"/>
  <c r="A152" i="1" s="1"/>
  <c r="A153" i="1" s="1"/>
  <c r="A155" i="1" s="1"/>
  <c r="A158" i="1" s="1"/>
  <c r="A159" i="1" s="1"/>
  <c r="A162" i="1" s="1"/>
  <c r="A163" i="1" s="1"/>
  <c r="A165" i="1" s="1"/>
  <c r="A166" i="1" s="1"/>
  <c r="A168" i="1" s="1"/>
  <c r="A170" i="1" s="1"/>
  <c r="A171" i="1" s="1"/>
  <c r="A172" i="1" s="1"/>
  <c r="A173" i="1" s="1"/>
  <c r="A174" i="1" s="1"/>
  <c r="A175" i="1" s="1"/>
  <c r="A176" i="1" s="1"/>
  <c r="A178" i="1" s="1"/>
  <c r="A179" i="1" s="1"/>
  <c r="A180" i="1" s="1"/>
  <c r="A181" i="1" s="1"/>
  <c r="A182" i="1" s="1"/>
  <c r="A184" i="1" s="1"/>
  <c r="A185" i="1" s="1"/>
  <c r="A186" i="1" s="1"/>
  <c r="A187" i="1" s="1"/>
  <c r="A189" i="1" s="1"/>
  <c r="A190" i="1" s="1"/>
  <c r="A192" i="1" s="1"/>
  <c r="A193" i="1" s="1"/>
  <c r="A194" i="1" s="1"/>
  <c r="A195" i="1" s="1"/>
  <c r="A196" i="1" s="1"/>
  <c r="A197" i="1" s="1"/>
  <c r="A199" i="1" s="1"/>
  <c r="A200" i="1" s="1"/>
  <c r="A201" i="1" s="1"/>
  <c r="A204" i="1" s="1"/>
  <c r="A205" i="1" s="1"/>
  <c r="A206" i="1" s="1"/>
  <c r="A207" i="1" s="1"/>
  <c r="A208" i="1" s="1"/>
  <c r="A209" i="1" s="1"/>
  <c r="A211" i="1" s="1"/>
  <c r="A212" i="1" s="1"/>
  <c r="A213" i="1" s="1"/>
  <c r="A214" i="1" s="1"/>
  <c r="A216" i="1" s="1"/>
  <c r="A218" i="1" s="1"/>
  <c r="A220" i="1" s="1"/>
  <c r="A222" i="1" s="1"/>
  <c r="A228" i="1" s="1"/>
  <c r="A231" i="1" s="1"/>
  <c r="A232" i="1" s="1"/>
  <c r="A234" i="1" s="1"/>
  <c r="A235" i="1" s="1"/>
  <c r="A238" i="1" s="1"/>
  <c r="A239" i="1" s="1"/>
  <c r="A241" i="1" s="1"/>
  <c r="A242" i="1" s="1"/>
  <c r="A243" i="1" s="1"/>
  <c r="A244" i="1" s="1"/>
  <c r="A245" i="1" s="1"/>
  <c r="A246" i="1" s="1"/>
  <c r="A248" i="1" s="1"/>
  <c r="A249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2" i="1" s="1"/>
  <c r="A263" i="1" s="1"/>
  <c r="A265" i="1" s="1"/>
  <c r="A266" i="1" s="1"/>
  <c r="A267" i="1" s="1"/>
  <c r="A268" i="1" s="1"/>
  <c r="A269" i="1" s="1"/>
  <c r="A272" i="1" s="1"/>
  <c r="A273" i="1" s="1"/>
  <c r="A274" i="1" s="1"/>
  <c r="A275" i="1" s="1"/>
  <c r="A276" i="1" s="1"/>
  <c r="A278" i="1" s="1"/>
  <c r="A279" i="1" s="1"/>
  <c r="A281" i="1" s="1"/>
  <c r="A283" i="1" s="1"/>
  <c r="A285" i="1" s="1"/>
  <c r="A286" i="1" s="1"/>
  <c r="A287" i="1" s="1"/>
  <c r="A289" i="1" s="1"/>
  <c r="A292" i="1" s="1"/>
  <c r="A293" i="1" s="1"/>
  <c r="A294" i="1" s="1"/>
  <c r="A295" i="1" s="1"/>
  <c r="A297" i="1" s="1"/>
  <c r="A298" i="1" s="1"/>
  <c r="A300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4" i="1" s="1"/>
  <c r="A315" i="1" s="1"/>
  <c r="A317" i="1" s="1"/>
  <c r="A318" i="1" s="1"/>
  <c r="A319" i="1" s="1"/>
  <c r="A320" i="1" s="1"/>
  <c r="A321" i="1" s="1"/>
  <c r="A327" i="1" s="1"/>
  <c r="A328" i="1" s="1"/>
  <c r="A329" i="1" s="1"/>
  <c r="A330" i="1" s="1"/>
  <c r="A332" i="1" s="1"/>
  <c r="A333" i="1" s="1"/>
  <c r="A334" i="1" s="1"/>
  <c r="A335" i="1" s="1"/>
  <c r="A336" i="1" s="1"/>
  <c r="A338" i="1" s="1"/>
  <c r="A339" i="1" s="1"/>
  <c r="A340" i="1" s="1"/>
  <c r="A341" i="1" s="1"/>
  <c r="A342" i="1" s="1"/>
  <c r="A343" i="1" s="1"/>
  <c r="A344" i="1" s="1"/>
  <c r="A345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5" i="1" s="1"/>
  <c r="A366" i="1" s="1"/>
  <c r="A368" i="1" s="1"/>
  <c r="A371" i="1" s="1"/>
  <c r="A372" i="1" s="1"/>
  <c r="A373" i="1" s="1"/>
  <c r="A374" i="1" s="1"/>
  <c r="A375" i="1" s="1"/>
  <c r="A376" i="1" s="1"/>
  <c r="A377" i="1" s="1"/>
  <c r="A379" i="1" s="1"/>
  <c r="A380" i="1" s="1"/>
  <c r="A381" i="1" s="1"/>
  <c r="A382" i="1" s="1"/>
  <c r="A383" i="1" s="1"/>
  <c r="A384" i="1" s="1"/>
  <c r="A385" i="1" s="1"/>
  <c r="A386" i="1" s="1"/>
  <c r="A387" i="1" s="1"/>
  <c r="A390" i="1" s="1"/>
  <c r="A391" i="1" s="1"/>
  <c r="A392" i="1" s="1"/>
  <c r="A393" i="1" s="1"/>
  <c r="A394" i="1" s="1"/>
  <c r="A395" i="1" s="1"/>
  <c r="A397" i="1" s="1"/>
  <c r="A398" i="1" s="1"/>
  <c r="A399" i="1" s="1"/>
  <c r="A400" i="1" s="1"/>
  <c r="A401" i="1" s="1"/>
  <c r="A402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2" i="1" s="1"/>
  <c r="A433" i="1" s="1"/>
  <c r="A434" i="1" s="1"/>
  <c r="A436" i="1" s="1"/>
  <c r="A437" i="1" s="1"/>
  <c r="A438" i="1" s="1"/>
  <c r="A439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1" i="1" s="1"/>
  <c r="A462" i="1" s="1"/>
  <c r="A463" i="1" s="1"/>
  <c r="A464" i="1" s="1"/>
  <c r="A465" i="1" s="1"/>
  <c r="A466" i="1" s="1"/>
  <c r="A467" i="1" s="1"/>
  <c r="A468" i="1" s="1"/>
  <c r="A470" i="1" s="1"/>
  <c r="A472" i="1" s="1"/>
  <c r="A479" i="1" s="1"/>
  <c r="A482" i="1" s="1"/>
  <c r="A483" i="1" s="1"/>
  <c r="A484" i="1" s="1"/>
  <c r="A485" i="1" s="1"/>
  <c r="A489" i="1" s="1"/>
  <c r="A490" i="1" s="1"/>
  <c r="A493" i="1" s="1"/>
  <c r="A494" i="1" s="1"/>
  <c r="A495" i="1" s="1"/>
  <c r="A496" i="1" s="1"/>
  <c r="A497" i="1" s="1"/>
  <c r="A498" i="1" s="1"/>
  <c r="A502" i="1" s="1"/>
  <c r="A503" i="1" s="1"/>
  <c r="A506" i="1" s="1"/>
  <c r="A507" i="1" s="1"/>
  <c r="A508" i="1" s="1"/>
  <c r="A509" i="1" s="1"/>
  <c r="A510" i="1" s="1"/>
  <c r="A516" i="1" s="1"/>
  <c r="A518" i="1" s="1"/>
  <c r="A519" i="1" s="1"/>
  <c r="A522" i="1" s="1"/>
  <c r="A523" i="1" s="1"/>
  <c r="A524" i="1" s="1"/>
  <c r="A525" i="1" s="1"/>
  <c r="A526" i="1" s="1"/>
  <c r="A532" i="1" s="1"/>
  <c r="A533" i="1" s="1"/>
  <c r="A534" i="1" s="1"/>
  <c r="A535" i="1" s="1"/>
  <c r="A537" i="1" s="1"/>
  <c r="A539" i="1" s="1"/>
  <c r="A540" i="1" s="1"/>
  <c r="A542" i="1" s="1"/>
  <c r="A545" i="1" s="1"/>
  <c r="A546" i="1" s="1"/>
  <c r="A547" i="1" s="1"/>
  <c r="A548" i="1" s="1"/>
  <c r="A549" i="1" s="1"/>
  <c r="A551" i="1" s="1"/>
  <c r="A552" i="1" s="1"/>
  <c r="A553" i="1" s="1"/>
  <c r="A554" i="1" s="1"/>
  <c r="A555" i="1" s="1"/>
  <c r="A557" i="1" s="1"/>
  <c r="A558" i="1" s="1"/>
  <c r="A561" i="1" s="1"/>
  <c r="A562" i="1" s="1"/>
  <c r="A564" i="1" s="1"/>
  <c r="A565" i="1" s="1"/>
  <c r="A566" i="1" s="1"/>
  <c r="A567" i="1" s="1"/>
  <c r="A569" i="1" s="1"/>
  <c r="A570" i="1" s="1"/>
  <c r="A571" i="1" s="1"/>
  <c r="A572" i="1" s="1"/>
  <c r="A574" i="1" s="1"/>
  <c r="A575" i="1" s="1"/>
  <c r="A577" i="1" s="1"/>
  <c r="A578" i="1" s="1"/>
  <c r="A579" i="1" s="1"/>
  <c r="A581" i="1" s="1"/>
  <c r="K228" i="1"/>
  <c r="M228" i="1" s="1"/>
  <c r="K234" i="1"/>
  <c r="M234" i="1" s="1"/>
  <c r="K235" i="1"/>
  <c r="M235" i="1" s="1"/>
  <c r="K238" i="1"/>
  <c r="M238" i="1" s="1"/>
  <c r="K239" i="1"/>
  <c r="M239" i="1" s="1"/>
  <c r="K241" i="1"/>
  <c r="M241" i="1" s="1"/>
  <c r="K242" i="1"/>
  <c r="M242" i="1" s="1"/>
  <c r="K243" i="1"/>
  <c r="M243" i="1" s="1"/>
  <c r="K244" i="1"/>
  <c r="M244" i="1" s="1"/>
  <c r="K245" i="1"/>
  <c r="M245" i="1" s="1"/>
  <c r="K246" i="1"/>
  <c r="M246" i="1" s="1"/>
  <c r="K248" i="1"/>
  <c r="M248" i="1" s="1"/>
  <c r="K249" i="1"/>
  <c r="M249" i="1" s="1"/>
  <c r="K251" i="1"/>
  <c r="M251" i="1" s="1"/>
  <c r="K257" i="1"/>
  <c r="M257" i="1" s="1"/>
  <c r="K258" i="1"/>
  <c r="M258" i="1" s="1"/>
  <c r="K259" i="1"/>
  <c r="M259" i="1" s="1"/>
  <c r="K260" i="1"/>
  <c r="M260" i="1" s="1"/>
  <c r="K275" i="1"/>
  <c r="M275" i="1" s="1"/>
  <c r="K276" i="1"/>
  <c r="M276" i="1" s="1"/>
  <c r="K292" i="1"/>
  <c r="M292" i="1" s="1"/>
  <c r="K293" i="1"/>
  <c r="M293" i="1" s="1"/>
  <c r="K294" i="1"/>
  <c r="M294" i="1" s="1"/>
  <c r="K295" i="1"/>
  <c r="M295" i="1" s="1"/>
  <c r="K302" i="1"/>
  <c r="M302" i="1" s="1"/>
  <c r="K303" i="1"/>
  <c r="M303" i="1" s="1"/>
  <c r="K304" i="1"/>
  <c r="M304" i="1" s="1"/>
  <c r="K305" i="1"/>
  <c r="M305" i="1" s="1"/>
  <c r="K306" i="1"/>
  <c r="M306" i="1" s="1"/>
  <c r="K307" i="1"/>
  <c r="M307" i="1" s="1"/>
  <c r="K308" i="1"/>
  <c r="M308" i="1" s="1"/>
  <c r="K309" i="1"/>
  <c r="M309" i="1" s="1"/>
  <c r="K310" i="1"/>
  <c r="M310" i="1" s="1"/>
  <c r="K311" i="1"/>
  <c r="M311" i="1" s="1"/>
  <c r="K312" i="1"/>
  <c r="M312" i="1" s="1"/>
  <c r="K314" i="1"/>
  <c r="M314" i="1" s="1"/>
  <c r="K317" i="1"/>
  <c r="M317" i="1" s="1"/>
  <c r="K321" i="1"/>
  <c r="M321" i="1" s="1"/>
  <c r="H228" i="1"/>
  <c r="H321" i="1"/>
  <c r="H317" i="1"/>
  <c r="H314" i="1"/>
  <c r="H312" i="1"/>
  <c r="H311" i="1"/>
  <c r="H310" i="1"/>
  <c r="H309" i="1"/>
  <c r="H308" i="1"/>
  <c r="H307" i="1"/>
  <c r="H306" i="1"/>
  <c r="H305" i="1"/>
  <c r="H304" i="1"/>
  <c r="H303" i="1"/>
  <c r="H302" i="1"/>
  <c r="H295" i="1"/>
  <c r="H294" i="1"/>
  <c r="H293" i="1"/>
  <c r="H292" i="1"/>
  <c r="H276" i="1"/>
  <c r="H275" i="1"/>
  <c r="H260" i="1"/>
  <c r="H259" i="1"/>
  <c r="H258" i="1"/>
  <c r="H257" i="1"/>
  <c r="H251" i="1"/>
  <c r="H249" i="1"/>
  <c r="H248" i="1"/>
  <c r="H246" i="1"/>
  <c r="H245" i="1"/>
  <c r="H244" i="1"/>
  <c r="H243" i="1"/>
  <c r="H242" i="1"/>
  <c r="H241" i="1"/>
  <c r="H239" i="1"/>
  <c r="H238" i="1"/>
  <c r="H235" i="1"/>
  <c r="H234" i="1"/>
  <c r="N238" i="1" l="1"/>
  <c r="N304" i="1"/>
  <c r="N302" i="1"/>
  <c r="N242" i="1"/>
  <c r="N243" i="1"/>
  <c r="N276" i="1"/>
  <c r="N295" i="1"/>
  <c r="N306" i="1"/>
  <c r="N239" i="1"/>
  <c r="N246" i="1"/>
  <c r="N293" i="1"/>
  <c r="N317" i="1"/>
  <c r="N308" i="1"/>
  <c r="N235" i="1"/>
  <c r="N259" i="1"/>
  <c r="N234" i="1"/>
  <c r="N228" i="1"/>
  <c r="N241" i="1"/>
  <c r="N249" i="1"/>
  <c r="N251" i="1"/>
  <c r="N275" i="1"/>
  <c r="N310" i="1"/>
  <c r="N312" i="1"/>
  <c r="N321" i="1"/>
  <c r="N248" i="1"/>
  <c r="N245" i="1"/>
  <c r="N305" i="1"/>
  <c r="N244" i="1"/>
  <c r="N258" i="1"/>
  <c r="N314" i="1"/>
  <c r="N260" i="1"/>
  <c r="N307" i="1"/>
  <c r="N292" i="1"/>
  <c r="N309" i="1"/>
  <c r="N257" i="1"/>
  <c r="N294" i="1"/>
  <c r="N303" i="1"/>
  <c r="N311" i="1"/>
  <c r="B22" i="4" l="1"/>
  <c r="B21" i="4"/>
  <c r="B20" i="4"/>
  <c r="B19" i="4"/>
  <c r="A4" i="4"/>
  <c r="A3" i="4"/>
  <c r="A2" i="4"/>
  <c r="C19" i="4" l="1"/>
  <c r="N586" i="1"/>
  <c r="C22" i="4" l="1"/>
  <c r="C21" i="4"/>
  <c r="D21" i="4"/>
  <c r="D22" i="4"/>
  <c r="D20" i="4"/>
  <c r="D19" i="4"/>
  <c r="N587" i="1"/>
  <c r="N588" i="1"/>
  <c r="N585" i="1"/>
  <c r="D23" i="4" l="1"/>
  <c r="N589" i="1"/>
  <c r="C20" i="4"/>
  <c r="C23" i="4" s="1"/>
</calcChain>
</file>

<file path=xl/sharedStrings.xml><?xml version="1.0" encoding="utf-8"?>
<sst xmlns="http://schemas.openxmlformats.org/spreadsheetml/2006/main" count="1106" uniqueCount="545">
  <si>
    <t>DESCRIPTION</t>
  </si>
  <si>
    <t>QUANTITY</t>
  </si>
  <si>
    <t>UNIT</t>
  </si>
  <si>
    <t>INSURANCE</t>
  </si>
  <si>
    <t>LS</t>
  </si>
  <si>
    <t>UNIT COST</t>
  </si>
  <si>
    <t>SR #</t>
  </si>
  <si>
    <t>SF</t>
  </si>
  <si>
    <t>Final Cleaning</t>
  </si>
  <si>
    <t>SUB COST</t>
  </si>
  <si>
    <t>PROJECTED COST</t>
  </si>
  <si>
    <t>SUGGESTED BID</t>
  </si>
  <si>
    <t>No. Of Floors:</t>
  </si>
  <si>
    <t>TOTAL DIV. COST</t>
  </si>
  <si>
    <t>TOTAL TRADE COST</t>
  </si>
  <si>
    <t>CONTINGENCY</t>
  </si>
  <si>
    <t>Date:</t>
  </si>
  <si>
    <t>OVERHEAD AND PROFIT</t>
  </si>
  <si>
    <t>GENERAL REQUIREMENTS</t>
  </si>
  <si>
    <t>Scope:</t>
  </si>
  <si>
    <t>WASTAGE</t>
  </si>
  <si>
    <t>QUANTITY W/ WASTAGE</t>
  </si>
  <si>
    <t>SUBTOTAL</t>
  </si>
  <si>
    <t>Prepared for:</t>
  </si>
  <si>
    <t>TAX</t>
  </si>
  <si>
    <t>GENERAL SUMMARY</t>
  </si>
  <si>
    <t>DETAILED BREAKDOWN OF ITEMS</t>
  </si>
  <si>
    <t>LABOR COST</t>
  </si>
  <si>
    <t>MAT. COST</t>
  </si>
  <si>
    <t>BUILDING GSF</t>
  </si>
  <si>
    <t xml:space="preserve">  </t>
  </si>
  <si>
    <t>Project ID:</t>
  </si>
  <si>
    <t>EA</t>
  </si>
  <si>
    <t>3/4" EMT Conduit</t>
  </si>
  <si>
    <t>LF</t>
  </si>
  <si>
    <t>Drawing #</t>
  </si>
  <si>
    <t>Detail #</t>
  </si>
  <si>
    <t>UNIT MANHOUR</t>
  </si>
  <si>
    <t>HOURLY WAGE</t>
  </si>
  <si>
    <t>MISCELLANEOUS</t>
  </si>
  <si>
    <t>1/2" Dia Adjustable Clevis Hanger</t>
  </si>
  <si>
    <t xml:space="preserve">Project ID: </t>
  </si>
  <si>
    <t>HVAC</t>
  </si>
  <si>
    <t>Galvanized Sheet Metal Duct</t>
  </si>
  <si>
    <t>6" Dia Supply Air Duct</t>
  </si>
  <si>
    <t>8" Dia Supply Air Duct</t>
  </si>
  <si>
    <t>10" Dia Supply Air Duct</t>
  </si>
  <si>
    <t>6" Dia Exhaust Air Duct</t>
  </si>
  <si>
    <t>GALVANIZED SHEET METAL DUCT</t>
  </si>
  <si>
    <t>DUCT FITTINGS:</t>
  </si>
  <si>
    <t>TOTAL DIV. COST (PER SF)</t>
  </si>
  <si>
    <t>FLEXIBLE DUCT</t>
  </si>
  <si>
    <t>REFRIGERANT PIPE</t>
  </si>
  <si>
    <t>AIR DEVICES</t>
  </si>
  <si>
    <t>ROOF TOP UNIT</t>
  </si>
  <si>
    <t>ROOF TOP UNIT DETAIL</t>
  </si>
  <si>
    <t>DAMPERS</t>
  </si>
  <si>
    <t>DUCT WEIGHT</t>
  </si>
  <si>
    <t>LB</t>
  </si>
  <si>
    <t>DUCT INSULATION</t>
  </si>
  <si>
    <t>1" x 22 Ga. Strap</t>
  </si>
  <si>
    <t>Permits</t>
  </si>
  <si>
    <t>Supervision and Coordination</t>
  </si>
  <si>
    <t>Submittals and Shop drawings</t>
  </si>
  <si>
    <t>Mobilization Costs</t>
  </si>
  <si>
    <t>Temporary Control &amp; Facilities</t>
  </si>
  <si>
    <t>Scaffolding</t>
  </si>
  <si>
    <t>1. Online sources are used for pricing.</t>
  </si>
  <si>
    <t>2. Prices can vary depending upon field conditions.</t>
  </si>
  <si>
    <t xml:space="preserve">BREAKDOWN OF DUCT ITEMS </t>
  </si>
  <si>
    <t>General Requirements</t>
  </si>
  <si>
    <t>Notes:</t>
  </si>
  <si>
    <t>PIPE SUPPORTS</t>
  </si>
  <si>
    <t>DUCT SUPPORTS</t>
  </si>
  <si>
    <t>REDUCER</t>
  </si>
  <si>
    <t>ELBOW</t>
  </si>
  <si>
    <t>REFRIGERANT PIPE FITTINGS</t>
  </si>
  <si>
    <t>DUCT COUPLER</t>
  </si>
  <si>
    <t>TRANSITION</t>
  </si>
  <si>
    <t>TAKE-OFF</t>
  </si>
  <si>
    <t>DIVISION NO</t>
  </si>
  <si>
    <t>Note: The Flexible Duct shall be THERMAFLEX M-KE Or an Approved Equal</t>
  </si>
  <si>
    <t>10" Dia Supply Air Flexible Duct</t>
  </si>
  <si>
    <t>Type "L" Copper With ASTM Standards Joints And Fittings</t>
  </si>
  <si>
    <t>SD-1, Supply Air Diffuser, 300 Cfm, Face Size: 24" x 24", Neck Size: 10" Dia, Manufacturer: TITUS, Model: TMS-AA</t>
  </si>
  <si>
    <t>SD-1, Supply Air Diffuser, 400 Cfm, Face Size: 24" x 24", Neck Size: 10" Dia, Manufacturer: TITUS, Model: TMS-AA</t>
  </si>
  <si>
    <t>SD-2, Supply Air Diffuser, 225 Cfm, Face Size: 11" Dia, Neck Size: 8" Dia, Manufacturer: TITUS, Model: R-301F</t>
  </si>
  <si>
    <t>SD-2, Supply Air Diffuser, 160 Cfm, Face Size: 11" Dia, Neck Size: 8" Dia, Manufacturer: TITUS, Model: R-301F</t>
  </si>
  <si>
    <t>SD-3, Supply Air Diffuser, 75 Cfm, Face Size: 9" Dia, Neck Size: 6" Dia, Manufacturer: TITUS, Model: R-301F</t>
  </si>
  <si>
    <t>RD-1, Return Air Diffuser, 875 Cfm, Face Size: 24" x 24", Neck Size: 22"x 222", Manufacturer: TITUS, Model: 50F</t>
  </si>
  <si>
    <t>RTU-1, Roof Top Unit, Manufacturer: TRANE, Model: YHK060</t>
  </si>
  <si>
    <t>RTU-2, Roof Top Unit, Manufacturer: TRANE, Model: YHK060</t>
  </si>
  <si>
    <t>Drain Pan</t>
  </si>
  <si>
    <t>Water Level Monitoring Device</t>
  </si>
  <si>
    <t>Dehumidification And Gas Reheat</t>
  </si>
  <si>
    <t>Concrete Pad (For RTU)</t>
  </si>
  <si>
    <t>7-Day Digital Programmable Thermostat, HONEYWELL HOME, Model: VSISIONPRO 8000 With REDLINKB</t>
  </si>
  <si>
    <r>
      <t xml:space="preserve">2" MERV8 Filters </t>
    </r>
    <r>
      <rPr>
        <b/>
        <sz val="12"/>
        <color rgb="FFFF0000"/>
        <rFont val="Times New Roman"/>
        <family val="1"/>
      </rPr>
      <t>(Factory Provided, Installed  by Contractor)</t>
    </r>
  </si>
  <si>
    <r>
      <t xml:space="preserve">Hinged Panel For Filter Access
Fan Motor Access
Compressor Access And Control Compartment Access
</t>
    </r>
    <r>
      <rPr>
        <b/>
        <sz val="12"/>
        <color rgb="FFFF0000"/>
        <rFont val="Times New Roman"/>
        <family val="1"/>
      </rPr>
      <t>(All these are provided by Factory, Installed By Contractor)</t>
    </r>
  </si>
  <si>
    <r>
      <t xml:space="preserve">Micro-Pan Sensor (Overflow Switch), Manufacturer: AQUAGUARD, Model: AG-3180E </t>
    </r>
    <r>
      <rPr>
        <b/>
        <sz val="12"/>
        <color rgb="FFFF0000"/>
        <rFont val="Times New Roman"/>
        <family val="1"/>
      </rPr>
      <t>(Factory Provided, Installed  by Contractor)</t>
    </r>
  </si>
  <si>
    <r>
      <t xml:space="preserve">Smoke Detectors </t>
    </r>
    <r>
      <rPr>
        <b/>
        <sz val="12"/>
        <color rgb="FFFF0000"/>
        <rFont val="Times New Roman"/>
        <family val="1"/>
      </rPr>
      <t>(Provided by Unit Manufacturer, Mechanical Contractor have to install only)</t>
    </r>
  </si>
  <si>
    <t>FANS</t>
  </si>
  <si>
    <t>FAN DETAILS</t>
  </si>
  <si>
    <t>Ceiling Grille</t>
  </si>
  <si>
    <t>Integral Backdraft Damper</t>
  </si>
  <si>
    <t>Wired Speed Controller</t>
  </si>
  <si>
    <t>8" Dia Manual Volume Damper, (Single-Blade Type)</t>
  </si>
  <si>
    <t>10" Dia Manual Volume Damper, (Single Blade Type)</t>
  </si>
  <si>
    <t>6" Dia Manual Volume Damper, (Single Blade Type)</t>
  </si>
  <si>
    <t>14" Dia Manual Volume Damper (Double Blade Type)</t>
  </si>
  <si>
    <t>Remote Temperature Sensor</t>
  </si>
  <si>
    <t>Light / Horn For Smoke Detector</t>
  </si>
  <si>
    <t>1/2" x 1/2" Metal Mesh Over Opening</t>
  </si>
  <si>
    <t>#18 CU THHN/THWN</t>
  </si>
  <si>
    <t>8" x 4" Weatherproof Roof Penetration</t>
  </si>
  <si>
    <t>20" x 4" Weatherproof Roof Penetration</t>
  </si>
  <si>
    <t>5" Thick Weatherproof Exterior Penetration</t>
  </si>
  <si>
    <t>12" x 16" End Cap</t>
  </si>
  <si>
    <t>14" x 12" End Cap</t>
  </si>
  <si>
    <r>
      <t xml:space="preserve">Remote Test Station </t>
    </r>
    <r>
      <rPr>
        <b/>
        <sz val="12"/>
        <color rgb="FFFF0000"/>
        <rFont val="Times New Roman"/>
        <family val="1"/>
      </rPr>
      <t>(Provided By Electrical Contractor, Mechanical Contractor have to only install)</t>
    </r>
  </si>
  <si>
    <t>1/2" Thick Fiberglass Insulation With UV Protection</t>
  </si>
  <si>
    <t>AIR CURTAINS</t>
  </si>
  <si>
    <t>AD-1, Air Door Curtain, Manufacturer: BERNER, Model: SLC07-1036A</t>
  </si>
  <si>
    <t>AD-2, Air Door Curtain, Manufacturer: BERNER, Model: CHD10-1042E</t>
  </si>
  <si>
    <t>AD-3, Air Door Curtain, Manufacturer: BERNER, Model: SLC07-1036A</t>
  </si>
  <si>
    <t>AIR CURTAIN DETAILS</t>
  </si>
  <si>
    <r>
      <t xml:space="preserve">Door Switch </t>
    </r>
    <r>
      <rPr>
        <b/>
        <sz val="12"/>
        <color rgb="FFFF0000"/>
        <rFont val="Times New Roman"/>
        <family val="1"/>
      </rPr>
      <t>(Factory Provided, Installed by Contractor)</t>
    </r>
  </si>
  <si>
    <t>CONDENSING UNIT</t>
  </si>
  <si>
    <t>CONDENSING UNIT DETAILS</t>
  </si>
  <si>
    <t>CU-1 ( For Ice Nugget Maker)</t>
  </si>
  <si>
    <t>CU-2 ( For Ice Cube Maker)</t>
  </si>
  <si>
    <t>CU-3 ( For Ice Nugget Maker)</t>
  </si>
  <si>
    <t>CU-4 ( For Ice Nugget Maker)</t>
  </si>
  <si>
    <t>CU-5 ( For Walk-In Cooler)</t>
  </si>
  <si>
    <t>Rails For Condensing Unit</t>
  </si>
  <si>
    <t>WALK-IN COOLER</t>
  </si>
  <si>
    <t>EVAPORATOR</t>
  </si>
  <si>
    <t>3/8" Steel Rod</t>
  </si>
  <si>
    <t>Size Bolts For Load</t>
  </si>
  <si>
    <t>1-1/2" x 1/2" x 1/8" Galvanized Steel Angle</t>
  </si>
  <si>
    <t xml:space="preserve">3/8" Dia Threaded Rod </t>
  </si>
  <si>
    <t>DUCTSOX Weight</t>
  </si>
  <si>
    <t>14" x 12" Supply Air Duct</t>
  </si>
  <si>
    <t>14" x 28" Supply Air Duct</t>
  </si>
  <si>
    <t>16" x 18" Supply Air Duct</t>
  </si>
  <si>
    <t>14" x 16" Supply Air Duct</t>
  </si>
  <si>
    <t>12" x 16" Supply Air Duct</t>
  </si>
  <si>
    <t>14" x 24" Return Air Duct</t>
  </si>
  <si>
    <t>20" x 46" Return Air Duct</t>
  </si>
  <si>
    <t>22" x 22" Return Air Duct</t>
  </si>
  <si>
    <t>30" x 16" Outside Air Duct</t>
  </si>
  <si>
    <t>14" Dia Supply Air Duct (DUCTSOX)</t>
  </si>
  <si>
    <t>16" Dia Supply Air Duct (DUCTSOX)</t>
  </si>
  <si>
    <t>10" Dia Supply Air Duct 90 Degree Elbow</t>
  </si>
  <si>
    <t>6" Dia Exhaust Air 90 Degree Elbow</t>
  </si>
  <si>
    <t>14" x 24" Return Air Duct 90 Degree Elbow</t>
  </si>
  <si>
    <t>14" x 12" / 10" Dia Supply Air Duct Transition</t>
  </si>
  <si>
    <t>12" x 16" / 10" Dia Supply Air Duct Transition</t>
  </si>
  <si>
    <t>14" x 16" / 10" Dia Supply Air Duct Transition</t>
  </si>
  <si>
    <t>12" x 16" / 6" Dia Supply Air Duct Transition</t>
  </si>
  <si>
    <t>12" x 16" / 8" Dia Supply Air Duct Transition</t>
  </si>
  <si>
    <t>16" x 18" / 16" Dia Supply Air Duct Transition</t>
  </si>
  <si>
    <t>16" / 14" Supply Air Duct Takeoff</t>
  </si>
  <si>
    <t>14" x 24" / 22" x 22" Return Air Duct Takeoff</t>
  </si>
  <si>
    <t>14" x 28" / 14" x 16" Supply Air Duct Takeoff</t>
  </si>
  <si>
    <t>14" x 28" / 14" x 12" Supply Air Duct Takeoff</t>
  </si>
  <si>
    <t>14" x 24" / 20" x 46" Return Air Duct Takeoff</t>
  </si>
  <si>
    <t>14" x 16" / 12" x 16" Reducer</t>
  </si>
  <si>
    <t>Allowance For Duct Couplers (2155 SF)</t>
  </si>
  <si>
    <t>14" / 8" Dia Supply Air Duct Adapter Connection To DUCTSOX</t>
  </si>
  <si>
    <t>ADAPTERS (FOR DUCTSOX)</t>
  </si>
  <si>
    <t>1" x 16 Ga. Metal Strap</t>
  </si>
  <si>
    <t>Hanger Support For Round Duct</t>
  </si>
  <si>
    <t>SHEET#M-100,M-200</t>
  </si>
  <si>
    <t>From HVAC Plans</t>
  </si>
  <si>
    <t>3/8" Refrigerant Liquid Pipe</t>
  </si>
  <si>
    <t>5/8" Refrigerant Suction Pipe</t>
  </si>
  <si>
    <t>3/8" Dia Refrigerant Liquid Pipe 90 Deg Elbow</t>
  </si>
  <si>
    <t>5/8" Dia Refrigerant Suction Pipe 90 Deg Elbow</t>
  </si>
  <si>
    <t>EF-1, Exhaust Fan, Cabinet Style, 100 Cfm, Manufacturer: COOK, Model: GC-148</t>
  </si>
  <si>
    <t>EF-2, Exhaust Fan, Cabinet Style, 100 Cfm, Manufacturer: COOK, Model: GC-148</t>
  </si>
  <si>
    <t>Vibration Isolators</t>
  </si>
  <si>
    <t>Note: The Condensers are provided by owner, Installed by Contractor</t>
  </si>
  <si>
    <t>Condenser Stand</t>
  </si>
  <si>
    <r>
      <t xml:space="preserve">Walk-In Cooler </t>
    </r>
    <r>
      <rPr>
        <b/>
        <sz val="12"/>
        <color rgb="FFFF0000"/>
        <rFont val="Times New Roman"/>
        <family val="1"/>
      </rPr>
      <t>(Provided by Owner, Installed by GC)</t>
    </r>
  </si>
  <si>
    <t>MEP</t>
  </si>
  <si>
    <t>606 North Mechanic Street, El Campo, Texas 77437</t>
  </si>
  <si>
    <t>Plumbing</t>
  </si>
  <si>
    <t>Electrical</t>
  </si>
  <si>
    <t>Communications</t>
  </si>
  <si>
    <t>Electronics Saftey And Security Devices</t>
  </si>
  <si>
    <t>Utilities</t>
  </si>
  <si>
    <t>ELECTRICAL</t>
  </si>
  <si>
    <t>DISTRIBUTION</t>
  </si>
  <si>
    <t>E100 to E600</t>
  </si>
  <si>
    <t>As Per Electrical Plan</t>
  </si>
  <si>
    <t>CONDUIT</t>
  </si>
  <si>
    <t>2" EMT Conduit</t>
  </si>
  <si>
    <t>2" PVC Conduit</t>
  </si>
  <si>
    <t>2" RGS Conduit</t>
  </si>
  <si>
    <t>3" RGS Conduit</t>
  </si>
  <si>
    <t>CONDUCTOR</t>
  </si>
  <si>
    <t>#3 CU THHN/THWN-2</t>
  </si>
  <si>
    <t>#3 CU XHHW</t>
  </si>
  <si>
    <t>#3/0 CU THHN/THWN-2</t>
  </si>
  <si>
    <t>#3/0 CU XHHW</t>
  </si>
  <si>
    <t>#4/0 CU THHN/THWN-2</t>
  </si>
  <si>
    <t>LUGS</t>
  </si>
  <si>
    <t xml:space="preserve">Compression Lug CU With 1-Hole , #6 CU Wire </t>
  </si>
  <si>
    <t>Heat Shrink Tubing for #6 CU Wire</t>
  </si>
  <si>
    <t xml:space="preserve">Compression Lug CU With 1-Hole , #3 CU Wire </t>
  </si>
  <si>
    <t>Heat Shrink Tubing for #3 CU Wire</t>
  </si>
  <si>
    <t xml:space="preserve">Compression Lug CU With 1-Hole , #3/0 CU Wire </t>
  </si>
  <si>
    <t>Heat Shrink Tubing for #3/0 CU Wire</t>
  </si>
  <si>
    <t xml:space="preserve">Compression Lug CU With 1-Hole , #4/0 CU Wire </t>
  </si>
  <si>
    <t>Heat Shrink Tubing for #4/0 CU Wire</t>
  </si>
  <si>
    <t>CIRCUIT BREAKER</t>
  </si>
  <si>
    <t>1P/15A Circuit Breaker</t>
  </si>
  <si>
    <t>1P/15A Circuit Breaker, GFCI Rated</t>
  </si>
  <si>
    <t>1P/20A Circuit Breaker</t>
  </si>
  <si>
    <t>1P/20A Circuit Breaker with Red Marking &amp; Lockable Device</t>
  </si>
  <si>
    <t>1P/20A Circuit Breaker, GFCI Rated</t>
  </si>
  <si>
    <t>1P/20A Circuit Breaker, GFI, HARC Rated</t>
  </si>
  <si>
    <t>1P/20A GFPE Rated Circuit Breaker,</t>
  </si>
  <si>
    <t>2P/20A Circuit Breaker, GFCI Rated</t>
  </si>
  <si>
    <t>2P/20A GFI, HARC Rated, Lockable Circuit Breaker</t>
  </si>
  <si>
    <t>2P/20A Lockable Circuit Breaker</t>
  </si>
  <si>
    <t>1P/20A Lockable Circuit Breaker</t>
  </si>
  <si>
    <t>2P/25A Circuit Breaker, GFCI Rated</t>
  </si>
  <si>
    <t>2P/30A Circuit Breaker, GFCI Rated</t>
  </si>
  <si>
    <t>2P/30A Circuit Breaker, HACR Rated</t>
  </si>
  <si>
    <t>3P/30A Circuit Breaker</t>
  </si>
  <si>
    <t>3P/45A Circuit Breaker, HACR Rated</t>
  </si>
  <si>
    <t>2P/60A Circuit Breaker</t>
  </si>
  <si>
    <t>PANEL</t>
  </si>
  <si>
    <t>Panel A1, 400A, 120/208V, 3 PH, 4W, Mains: MLO, KAIC: 22, Poles: 54, Flush Mounted W/ Ground Bus</t>
  </si>
  <si>
    <t>Panel A2, 400A, 120/208V, 3 PH, 4W, Mains: MLO, KAIC: 22, Poles: 54, Flush Mounted W/ Ground Bus</t>
  </si>
  <si>
    <t>DEVICES</t>
  </si>
  <si>
    <t>400A Self Contained Utility Meter</t>
  </si>
  <si>
    <t>DISCONNECT SWITCH</t>
  </si>
  <si>
    <t>Approved Manufacturer For Disconnect Switches Shall Be Square D. Fuses Shall Be RK-1, Bussman, Low Peak.</t>
  </si>
  <si>
    <t>2P/30A Non Fused Disconnect Switch NEMA 3R</t>
  </si>
  <si>
    <t>2P/30AT/30AF Fused Disconnect Switch NEMA 3R</t>
  </si>
  <si>
    <t>3P/30A Non Fused Disconnect Switch NEMA 1, 240V</t>
  </si>
  <si>
    <t>2P/60A Non Fused Disconnect Switch NEMA 1, 240V</t>
  </si>
  <si>
    <t>3P/60AT/45AF Fused Disconnect Switch NEMA 3R</t>
  </si>
  <si>
    <t>3P/60A Non Fused Disconnect Switch NEMA 3R</t>
  </si>
  <si>
    <t>3P/400A, 240 SE Rated, 400A Fused Disconnect Switch W/ 400AF, NEMA 3R</t>
  </si>
  <si>
    <t>GROUNDING</t>
  </si>
  <si>
    <t>#6 CU Ground Wire</t>
  </si>
  <si>
    <t>3/4" EMT Conduit for Ground Wire</t>
  </si>
  <si>
    <t>#4 Bare Copper</t>
  </si>
  <si>
    <t>#1/0 CU Ground Wire</t>
  </si>
  <si>
    <t xml:space="preserve">#1/0 Main Bonding Jumper </t>
  </si>
  <si>
    <t>1/2" Dia x 20' Concrete Encased Grounding Electrode</t>
  </si>
  <si>
    <t>10' X 3/4" Copper Clad Ground Rod</t>
  </si>
  <si>
    <t>Ground Bus Bar</t>
  </si>
  <si>
    <t>Telecom Ground Bus</t>
  </si>
  <si>
    <t>POWER</t>
  </si>
  <si>
    <t>1/2" EMT Conduit W/ Pull string</t>
  </si>
  <si>
    <t>3/4" EMT Conduit W/ Pull string</t>
  </si>
  <si>
    <t>3/4" FLEX S Conduit</t>
  </si>
  <si>
    <t>3/4" LFMC Conduit</t>
  </si>
  <si>
    <t>3/4" RGS Conduit</t>
  </si>
  <si>
    <t xml:space="preserve">2#18 MC Cable </t>
  </si>
  <si>
    <t>#18 CU THHN/THWN-2</t>
  </si>
  <si>
    <t>#12 CU THHN/THWN-2</t>
  </si>
  <si>
    <t>#10 CU THHN/THWN-2</t>
  </si>
  <si>
    <t>#8 CU THHN/THWN-2</t>
  </si>
  <si>
    <t>#6 CU THHN/THWN-2</t>
  </si>
  <si>
    <t>DEVICE</t>
  </si>
  <si>
    <t>Approved Manufacturer For Power Devices Shall Be Harvey Hubbell. Receptacles Shall Be Heavy Duty.</t>
  </si>
  <si>
    <t>Wall Plates Shall Be Finish Stainless Steel Leviton Type 430 Series. Cover Plates For Damp Locations Thermoplastic Or Cast Aluminum W/ Spring Loaded Lift Cover</t>
  </si>
  <si>
    <t>1P/15A Motor Rated Switch</t>
  </si>
  <si>
    <t>1P/15A Motor Rated Switch WP</t>
  </si>
  <si>
    <t>1P/20A Motor Rated Switch</t>
  </si>
  <si>
    <t>1P/20A Motor Rated Switch WP</t>
  </si>
  <si>
    <t>2P/20A Special Purpose Receptacle</t>
  </si>
  <si>
    <t>Duplex Receptacle GFCI</t>
  </si>
  <si>
    <t>Duplex Receptacle GFCI WP</t>
  </si>
  <si>
    <t>Duplex Receptacle USB/ GFCI</t>
  </si>
  <si>
    <t>Duplex Receptacle, HUBBELL #5362</t>
  </si>
  <si>
    <t>Equipment Connection</t>
  </si>
  <si>
    <t>Factory Installed Duplex Receptacle GFCI WP</t>
  </si>
  <si>
    <t>Low Voltage Buzzer</t>
  </si>
  <si>
    <t>Low Voltage Transformer</t>
  </si>
  <si>
    <t>Manufacture Supplied Junction Box WP</t>
  </si>
  <si>
    <t>NEMA 5-15P Duplex Receptacle GFCI W/ Cord &amp; Plug</t>
  </si>
  <si>
    <t>NEMA 5-15P Duplex Receptacle W/ Cord &amp; Plug</t>
  </si>
  <si>
    <t>NEMA 6-20R Special Purpose Receptacle</t>
  </si>
  <si>
    <t>NEMA 6-20P Special Purpose Receptacle W/ Cord &amp; Plug</t>
  </si>
  <si>
    <t>NEMA 6-30P Special Purpose Receptacle W/ Cord &amp; Plug</t>
  </si>
  <si>
    <t>NEMA L6-30P Special Purpose Receptacle W/ Cord &amp; Plug</t>
  </si>
  <si>
    <t>Quad Receptacle GFCI</t>
  </si>
  <si>
    <t>Show Window Duplex Receptacle</t>
  </si>
  <si>
    <t>Single Pole Switch WP</t>
  </si>
  <si>
    <t>WP Pushbutton</t>
  </si>
  <si>
    <t>LIGHTING</t>
  </si>
  <si>
    <t>3/4" Flex S Conduit</t>
  </si>
  <si>
    <t>#12 GA Hanging Wire</t>
  </si>
  <si>
    <t>#8 MC Cable</t>
  </si>
  <si>
    <t>LIGHTING FIXTURES</t>
  </si>
  <si>
    <t>C – 2x2 LED backlit flat panel, 4600 lm. SATCO, #NUVO 65-5711R, UNV, 40W, Integral LED, 0-10V dimming, recessed.</t>
  </si>
  <si>
    <t>CE – 2x2 LED backlit flat panel with emergency backup, 4600 lm. SATCO, #NUVO 65-575R1, 120V, 40W, Integral LED, non-dimming, recessed.</t>
  </si>
  <si>
    <t>D – 6" cylinder with black pendant extension and LED Satco bulb. GREEN CREATIVE, #PXYCL6 SM LEL9040 KIM010UNV/NR/BL/CC, UNV, 18W, Integral LED, 0-10V dimming, pendant.</t>
  </si>
  <si>
    <t>DE – 6" cylinder with black pendant extension and LED Satco bulb and emergency LED driver. GREEN CREATIVE, #PXYCL6 SM LEL9040 KIM010UNV/NR/BL/CC/EM-INT, UNV, 18W, Integral LED, non-dimming, pendant.</t>
  </si>
  <si>
    <t>EW– 4" LED flat downlight and emergency LED driver. GREEN CREATIVE, #NYXNC4RD/S9CCT5S/DUALDIM/WD/BB/EM6, UNV, 22W, Integral LED, non-dimming, recessed.</t>
  </si>
  <si>
    <t>E1 – 4" LED flat downlight. GREEN CREATIVE, #NYXNC4RD/S9CCT5S/DUALDIM/WD/BBW, UNV, 23W, Integral LED, 0-10V dimming, recessed.</t>
  </si>
  <si>
    <t>F – 14" mint green outer shade/white interior shade pendant with ½" stem mount canopy and LED Satco bulb. BASELITE, #W514-18-STG-3/4"-CTC-150WINC, SATCO BULB #S29456, UNV, 18W, E26 LED, 0-10V dimming, surface.</t>
  </si>
  <si>
    <t>G2 – 6" exterior LED cylinder up &amp; down, 2150 lm per side, 3000K. RP LIGHTING, #P5642-31-30K, UNV, 29W, Integral LED, non-dimming, surface.</t>
  </si>
  <si>
    <t>GN – 10" exterior cylinder gooseneck wall sconce. BASELITE, #A810-41-E2411W, UNV, 11W, E26 LED, non-dimming, surface.</t>
  </si>
  <si>
    <t>H – LED canopy light, fully shielded. RAB, #VAN17-5000K, UNV, 23W, Integral LED, 0-10V dimming, surface.</t>
  </si>
  <si>
    <t>L – 4' LED strip diffused lens, 3041 lm, 3500K, with (2) chain hanger sets, 36". LSI LIGHTING, #SDL4-LED-30L-FL-UNV-DIM1-35-80CRI HANGER SET #M38258, UNV, 23W, Integral LED, 0-10V dimming, surface.</t>
  </si>
  <si>
    <t>TH3 – LED track head, straight cylinder with Satco bulb. SATCO, #NUVO TH203, SATCO BULB #S29428, UNV, 12.5W, E26 LED, 0-10V dimming, ceiling.</t>
  </si>
  <si>
    <t>T4/TLC/TLCV – LED track lighting, track live end &amp; canopy inline feed connector L connector. SATCO, #NUVO TR121; NUVO TP153; NUVO TP172; NUVO TP147; TP179 TRACK PENDANT KIT (AS REQUIRED), UNV, LED, surface/ceiling.</t>
  </si>
  <si>
    <t>V – 2' LED linear vanity light. RP LIGHTING, #4907BN-24, UNV, 15W, Integral LED, 0-10V dimming, surface.</t>
  </si>
  <si>
    <t>V1 – Cooler vapor-tight 4' LED linear enclosed &amp; gasketed. LSI LIGHTING, #EGA-5L-SA-UNV-840, UNV, 36W, Integral LED, 0-10V dimming, surface.</t>
  </si>
  <si>
    <t>WP – Forward-throw LED wall pack, bronze, with 90-min battery backup. LSI LIGHTING, #GST-4L-FT-UNV-30K7-BRZ, UNV, 33W, Integral LED, surface.</t>
  </si>
  <si>
    <t>WPE – Forward-throw LED wall pack, bronze, no battery backup. LSI LIGHTING, #GST-4L-FT-UNV-30K7-BRZ-BB, UNV, 33W, Integral LED, surface.</t>
  </si>
  <si>
    <t>W – Emergency light with twin adjustable LED heads and battery, mount @ 7'-6" to clear obstacles, 1 FC avg., 0.3 FC min., 39" spacing. LSI LIGHTING, #EAR-WH-SD2-RC, UNV, 3W, Integral LED, surface.</t>
  </si>
  <si>
    <t>X1 – Combination emergency/exit light with LED lamps, red letters on white background, dual emergency heads, universal mount, battery backup. LSI LIGHTING, #LPRX-R-U-BK-LD11-RL, UNV, 2.2W, Integral LED, surface.</t>
  </si>
  <si>
    <t>LIGHTING CONTROL</t>
  </si>
  <si>
    <t>24 Hr Time Clock, #TORK 1101</t>
  </si>
  <si>
    <t>4-Pole Lighting Relay Panel with Astronomical Timeclock &amp; Holiday Scheduling, NEMA 1</t>
  </si>
  <si>
    <t>Intermatic Photocell, #EK4236S</t>
  </si>
  <si>
    <t>Multi Pole Electrical Held Lighting Control Relay in NEMA 1 Enclosure with Line Voltage Coil, SQ.D 8903 Type LG11 120V COIL (V02)</t>
  </si>
  <si>
    <t>Single Pole Switch with Pilot Light</t>
  </si>
  <si>
    <t>Switch Bank with (2) 3-Way Switch, (1) 2 Hr Rotatory Override Switch</t>
  </si>
  <si>
    <t>Switch Bank with (2) 3-Way Switch, (1) Dimmer Switch</t>
  </si>
  <si>
    <t>Wall Mounted Occupancy Sensor Switch</t>
  </si>
  <si>
    <t>Wall Mounted Junction Box WP</t>
  </si>
  <si>
    <t>TRENCHING &amp; BACKFILLING</t>
  </si>
  <si>
    <t>Excavation &amp; Backfilling (2' Deep x 1' Wide Trench) Including All Labor and Material/Equipment</t>
  </si>
  <si>
    <t>CFT</t>
  </si>
  <si>
    <t>COMMUNICATION</t>
  </si>
  <si>
    <t>TELECOMMUNICATION</t>
  </si>
  <si>
    <t>E200</t>
  </si>
  <si>
    <r>
      <t>3/4" EMT Conduit W/ Pullstring</t>
    </r>
    <r>
      <rPr>
        <sz val="12"/>
        <color rgb="FFFF0000"/>
        <rFont val="Times New Roman"/>
        <family val="1"/>
      </rPr>
      <t xml:space="preserve"> (By EC)</t>
    </r>
  </si>
  <si>
    <t>5' X 5' X3/4" Fire Retardant Plywood Backboard</t>
  </si>
  <si>
    <t>Voice/Data Combination Outlet</t>
  </si>
  <si>
    <r>
      <t xml:space="preserve">4" Square Box </t>
    </r>
    <r>
      <rPr>
        <sz val="12"/>
        <color rgb="FFFF0000"/>
        <rFont val="Times New Roman"/>
        <family val="1"/>
      </rPr>
      <t>(By EC)</t>
    </r>
  </si>
  <si>
    <r>
      <t>Faceplate</t>
    </r>
    <r>
      <rPr>
        <sz val="12"/>
        <color rgb="FFFF0000"/>
        <rFont val="Times New Roman"/>
        <family val="1"/>
      </rPr>
      <t>(By EC)</t>
    </r>
  </si>
  <si>
    <t>SECURITY</t>
  </si>
  <si>
    <t xml:space="preserve">Security By Security System Vendor/Installer. </t>
  </si>
  <si>
    <r>
      <t xml:space="preserve">3/4" EMT Conduit W/ Pull string </t>
    </r>
    <r>
      <rPr>
        <sz val="12"/>
        <color rgb="FFFF0000"/>
        <rFont val="Times New Roman"/>
        <family val="1"/>
      </rPr>
      <t>(By EC)</t>
    </r>
  </si>
  <si>
    <r>
      <t xml:space="preserve">3/4" RGS Conduit W/ Pull string </t>
    </r>
    <r>
      <rPr>
        <sz val="12"/>
        <color rgb="FFFF0000"/>
        <rFont val="Times New Roman"/>
        <family val="1"/>
      </rPr>
      <t>(By EC)</t>
    </r>
  </si>
  <si>
    <t>Security Camera WP</t>
  </si>
  <si>
    <t>Security Camera</t>
  </si>
  <si>
    <t>360 Degree Security Camera</t>
  </si>
  <si>
    <r>
      <t xml:space="preserve">Faceplate WP </t>
    </r>
    <r>
      <rPr>
        <sz val="12"/>
        <color rgb="FFFF0000"/>
        <rFont val="Times New Roman"/>
        <family val="1"/>
      </rPr>
      <t>(By EC)</t>
    </r>
  </si>
  <si>
    <t>AUDIO/VISUAL SYSTEM</t>
  </si>
  <si>
    <t>Audio Visual Is Provided By Tenant's Music Provider.</t>
  </si>
  <si>
    <t>Speaker WP</t>
  </si>
  <si>
    <t>Speaker</t>
  </si>
  <si>
    <r>
      <t>Faceplate WP</t>
    </r>
    <r>
      <rPr>
        <sz val="12"/>
        <color rgb="FFFF0000"/>
        <rFont val="Times New Roman"/>
        <family val="1"/>
      </rPr>
      <t>(By EC)</t>
    </r>
  </si>
  <si>
    <t xml:space="preserve">ELECTRONIC SAFETY AND SECURITY </t>
  </si>
  <si>
    <t>FIRE ALARM</t>
  </si>
  <si>
    <t>#16 CU THHN/THWN-2</t>
  </si>
  <si>
    <t>#14 CU THHN/THWN-2</t>
  </si>
  <si>
    <r>
      <t>Remote Test/Reset Annunciator</t>
    </r>
    <r>
      <rPr>
        <sz val="12"/>
        <color rgb="FFFF0000"/>
        <rFont val="Times New Roman"/>
        <family val="1"/>
      </rPr>
      <t xml:space="preserve"> (Provide By EC, Installed By Mechanical Contractor)</t>
    </r>
  </si>
  <si>
    <t xml:space="preserve">4" Square Box For Remote Test/Reset Annunciator </t>
  </si>
  <si>
    <t>4" Square Box For Duct Smoke Detector</t>
  </si>
  <si>
    <t>4" Square Box For Light Horn</t>
  </si>
  <si>
    <t>Faceplate</t>
  </si>
  <si>
    <t>UTILITIES</t>
  </si>
  <si>
    <t>E001</t>
  </si>
  <si>
    <t>As Per Site Plan</t>
  </si>
  <si>
    <t>3" LFMC Conduit</t>
  </si>
  <si>
    <t>1" SCH 80 PVC Conduit with Pull String</t>
  </si>
  <si>
    <t>3" SCH 80 PVC Conduit</t>
  </si>
  <si>
    <t>#4/0 CU XHHW</t>
  </si>
  <si>
    <t>Compression Lug CU With 1-Hole , #4/0 CU Wire</t>
  </si>
  <si>
    <t>1P/20A Disconnect Switch WP</t>
  </si>
  <si>
    <t>1" EMT Conduit</t>
  </si>
  <si>
    <t>1" PVC Conduit</t>
  </si>
  <si>
    <t>1" PVC Conduit with Pull String</t>
  </si>
  <si>
    <t>1" RGS Conduit</t>
  </si>
  <si>
    <t>#10 CU XHHW</t>
  </si>
  <si>
    <t>#8 CU XHHW</t>
  </si>
  <si>
    <t>Duplex Receptacle, GFCI/WP</t>
  </si>
  <si>
    <t>1P/20A Toggle Switch WP</t>
  </si>
  <si>
    <t>SITE LIGHTING</t>
  </si>
  <si>
    <t>#12 CU XHHW</t>
  </si>
  <si>
    <t>FL – Flood light, 4690 lumens. WLS LIGHTING, #WLS-NV-F1-15-16L-35-40K-SLW, 35W LED, LLF 0.95.</t>
  </si>
  <si>
    <t>SL1 – Site light, 12,356 lumens. WLS LIGHTING, #WLS-NV-1-T4-48L-1-40K7-HSS-SLW, 156W LED, 22' mounting height, LLF 0.95 With Pole</t>
  </si>
  <si>
    <t>SL2 – Site light, 12,293 lumens. WLS LIGHTING, #WLS-NV-1-T3-48L-1-40K7-HSS-SLW, 156W LED, 22' mounting height, LLF 0.95 With Pole</t>
  </si>
  <si>
    <t>SL3 – Site light, 19,838 lumens. WLS LIGHTING, #WLS-NV-1-T5W-48L-1-40K7-SLW, 156W LED, 22' mounting height, LLF 0.95 With Pole</t>
  </si>
  <si>
    <t>4" EMT Conduit with Pull String</t>
  </si>
  <si>
    <t>4" PVC SCH 80 Conduit with Pull String</t>
  </si>
  <si>
    <t>Junction Box WP</t>
  </si>
  <si>
    <t>Wall Mounted Junction Box</t>
  </si>
  <si>
    <r>
      <t xml:space="preserve">Walk In Cooler Evaporator </t>
    </r>
    <r>
      <rPr>
        <b/>
        <sz val="12"/>
        <color rgb="FFFF0000"/>
        <rFont val="Times New Roman"/>
        <family val="1"/>
      </rPr>
      <t>(By Others, Install By Contractor)</t>
    </r>
  </si>
  <si>
    <t>PLUMBING</t>
  </si>
  <si>
    <t>PLUMBING PIPING</t>
  </si>
  <si>
    <t>COLD WATER PIPE (ABOVE GRADE)</t>
  </si>
  <si>
    <t>Sheet No # P100, P101, P102, P500, P600</t>
  </si>
  <si>
    <t>As Per Plumbing Plans</t>
  </si>
  <si>
    <t>Cross Linked Pex Pipe W/ Fittings</t>
  </si>
  <si>
    <t>1/2" Dia Cold Water Pipe</t>
  </si>
  <si>
    <t>3/4" Dia Cold Water Pipe</t>
  </si>
  <si>
    <t>1" Dia Cold Water Pipe</t>
  </si>
  <si>
    <t>FITTINGS:</t>
  </si>
  <si>
    <t>1/2" Dia Cold Water Pipe 90 Deg Elbow</t>
  </si>
  <si>
    <t>3/4" Dia Cold Water Pipe 90 Deg Elbow</t>
  </si>
  <si>
    <t>TEE</t>
  </si>
  <si>
    <t>1/2" Dia Cold Water Pipe Tee</t>
  </si>
  <si>
    <t>3/4" Dia Cold Water Pipe Tee</t>
  </si>
  <si>
    <t>3/4" /1/2" Dia Cold Water Pipe Tee</t>
  </si>
  <si>
    <t>3/4" /1/2" Dia Cold Water Pipe Reducer</t>
  </si>
  <si>
    <t>HOT WATER PIPE (ABOVE GRADE)</t>
  </si>
  <si>
    <t>1/2" Dia Hot Water Pipe</t>
  </si>
  <si>
    <t>3/4" Dia Hot Water Pipe</t>
  </si>
  <si>
    <t>1" Dia Hot Water Pipe</t>
  </si>
  <si>
    <t>1" Thick FiberGlass Insulation</t>
  </si>
  <si>
    <t>1/2" Dia Hot Water Pipe 90 Deg Elbow</t>
  </si>
  <si>
    <t>3/4" Dia Hot Water Pipe 90 Deg Elbow</t>
  </si>
  <si>
    <t>1" Dia Hot Water Pipe 90 Deg Elbow</t>
  </si>
  <si>
    <t>1/2" Dia Hot Water Pipe Tee</t>
  </si>
  <si>
    <t>3/4" Dia Hot Water Pipe Tee</t>
  </si>
  <si>
    <t>1" Dia Hot Water Pipe Tee</t>
  </si>
  <si>
    <t>HOT WATER RETURN PIPE (ABOVE GRADE)</t>
  </si>
  <si>
    <t>1/2" Dia Hot Return Water Pipe</t>
  </si>
  <si>
    <t>1/2" Dia Hot Return Water Pipe 90 Deg Elbow</t>
  </si>
  <si>
    <t>1/2" Dia Hot Return Water Pipe Tee</t>
  </si>
  <si>
    <t>REVERSE OSMOSIS PIPE (ABOVE GRADE)</t>
  </si>
  <si>
    <t>1/2" Dia Reverse Osmosis Pipe</t>
  </si>
  <si>
    <t>3/4" Dia Reverse Osmosis Pipe</t>
  </si>
  <si>
    <t>1" Dia Reverse Osmosis Pipe</t>
  </si>
  <si>
    <t>3/4" Thick Ruba Tex Insulation</t>
  </si>
  <si>
    <t>1/2" Dia Reverse Osmosis Pipe 90 Deg Elbow</t>
  </si>
  <si>
    <t>3/4" Dia Reverse Osmosis Pipe 90 Deg Elbow</t>
  </si>
  <si>
    <t>1" Dia Reverse Osmosis Pipe 90 Deg Elbow</t>
  </si>
  <si>
    <t>1/2" Dia Reverse Osmosis Pipe Tee</t>
  </si>
  <si>
    <t>3/4" Dia Reverse Osmosis Pipe Tee</t>
  </si>
  <si>
    <t>1" Dia Reverse Osmosis Pipe Tee</t>
  </si>
  <si>
    <t>3/4" / 1/2" Dia Reverse Osmosis Pipe Tee</t>
  </si>
  <si>
    <t>1" / 3/4" Dia Reverse Osmosis Pipe Tee</t>
  </si>
  <si>
    <t>3/4" / 1/2" Dia Reverse Osmosis Pipe Reducer</t>
  </si>
  <si>
    <t>1" / 1/2" Dia Reverse Osmosis Pipe Reducer</t>
  </si>
  <si>
    <t>1" / 3/4" Dia Reverse Osmosis Pipe Reducer</t>
  </si>
  <si>
    <t>WASTE PIPE (BELOW GRADE)</t>
  </si>
  <si>
    <t>SCHD-40, PVC Pipe W/ Fittings CISPI 301, ASTM A 888</t>
  </si>
  <si>
    <t xml:space="preserve">2" Dia Waste Pipe </t>
  </si>
  <si>
    <t>3" Dia Waste Pipe</t>
  </si>
  <si>
    <t>4" Dia Waste Pipe</t>
  </si>
  <si>
    <t>2" Dia Waste Pipe 45 Deg Elbow</t>
  </si>
  <si>
    <t>3" Dia Waste Pipe 45 Deg Elbow</t>
  </si>
  <si>
    <t>4" Dia Waste Pipe 45 Deg Elbow</t>
  </si>
  <si>
    <t>WYE</t>
  </si>
  <si>
    <t>2" Dia Waste Pipe Wye</t>
  </si>
  <si>
    <t>3" Dia Waste Pipe Wye</t>
  </si>
  <si>
    <t>4" Dia Waste Pipe Wye</t>
  </si>
  <si>
    <t>4" / 3" Dia Waste Pipe Wye</t>
  </si>
  <si>
    <t>3" / 2" Dia Waste Pipe Wye</t>
  </si>
  <si>
    <t>3" / 2" Dia Waste Pipe Reducer</t>
  </si>
  <si>
    <t>GREASE WASTE PIPE (BELOW GRADE)</t>
  </si>
  <si>
    <t>3" Dia Grease Waste Pipe</t>
  </si>
  <si>
    <t>4" Dia Grease Waste Pipe</t>
  </si>
  <si>
    <t>3" Dia Grease Waste Pipe 45 Deg Elbow</t>
  </si>
  <si>
    <t>4" Dia Grease Waste Pipe 45 Deg Elbow</t>
  </si>
  <si>
    <t>3" Dia Grease Waste Pipe Wye</t>
  </si>
  <si>
    <t>4" / 3" Dia Grease Waste Pipe Wye</t>
  </si>
  <si>
    <t>3" / 2" Dia Grease Waste Pipe Reducer</t>
  </si>
  <si>
    <t>DRAIN LINE PIPE (BELOW GRADE)</t>
  </si>
  <si>
    <t>1-1/2" Dia Drain Line Pipe</t>
  </si>
  <si>
    <t>1-1/2" Dia Drain Line Pipe 45 Deg Elbow</t>
  </si>
  <si>
    <t>1-1/2" Dia Drain Line Pipe Wye</t>
  </si>
  <si>
    <t>VENT PIPE (ABOVE GRADE)</t>
  </si>
  <si>
    <t>Material:</t>
  </si>
  <si>
    <t>2" Dia Vent Pipe</t>
  </si>
  <si>
    <t>3" Dia Vent Pipe</t>
  </si>
  <si>
    <t>2" Dia Vent Pipe 90 Deg Elbow</t>
  </si>
  <si>
    <t>2" Dia Vent Pipe 45 Deg Elbow</t>
  </si>
  <si>
    <t>2" Dia Vent Pipe Tee</t>
  </si>
  <si>
    <t>3" Dia Vent Pipe Tee</t>
  </si>
  <si>
    <t>3" / 2" Dia Vent Pipe Reducer</t>
  </si>
  <si>
    <t>CONDENSATE DRAIN (ABOVE GRADE)</t>
  </si>
  <si>
    <t>3/4" Dia Condensate Drain Pipe</t>
  </si>
  <si>
    <t>1" Dia Condensate Drain Pipe</t>
  </si>
  <si>
    <t>1/2" Thick Fiber Glass Insulation</t>
  </si>
  <si>
    <t>3/4" Dia Condensate Drain Pipe 90 Deg Elbow</t>
  </si>
  <si>
    <t>1" Dia Condensate Drain Pipe 90 Deg Elbow</t>
  </si>
  <si>
    <t>1" Dia Condensate Drain Pipe 45 Deg Elbow</t>
  </si>
  <si>
    <t>1" Dia Condensate Drain Pipe Tee</t>
  </si>
  <si>
    <t>GAS PIPE (ABOVE GRADE)</t>
  </si>
  <si>
    <t>SCHD-40, Black Steel Pipe W/ Fittings</t>
  </si>
  <si>
    <t>3/4" Dia Gas Pipe</t>
  </si>
  <si>
    <t>1" Dia Gas Pipe</t>
  </si>
  <si>
    <t>3/4" Gas Pipe 90 Deg Elbow</t>
  </si>
  <si>
    <t>1" Dia Gas Pipe 90 Deg Elbow</t>
  </si>
  <si>
    <t>1" Dia Gas Pipe Tee</t>
  </si>
  <si>
    <t>1" / 3/4" Gas Pipe Tee</t>
  </si>
  <si>
    <t>1" / 3/4" Gas Pipe Reducer</t>
  </si>
  <si>
    <t>PLUMBING FIXTURES</t>
  </si>
  <si>
    <t>WC-1: Water Closet, MFGR: SLOAN 8029 8113, Shall Be Elongated Style, 17" High, 1.6 Gallon Flush, Siphon Jet Bottom Outlet.</t>
  </si>
  <si>
    <t>LAV-1: Wall Mounted Lavatory ADA, SLOAN 3873055 CHICAGO FAUCET A420-E2805-717AB MILFAB MC-41, 4" Centers, ADA Compliant, 0.95 GPM, Volume And Hot Water Limit Stop. Provide With Concealed Arm Carrier Mount, ADA P-Trap, And Mixing Valve. Coordinate Wall Support Requirements With General Trades Contractor.</t>
  </si>
  <si>
    <t>FS-1: Floor Sink, MFGR: SIOUX CHIEF 861-3PDW2, 11"X11"X7" Deep PVC Anchor Flange With Seepage Holes And Clamp Collar, PVC Frame With 1/2 Grate.</t>
  </si>
  <si>
    <t>MS-1: Floor Mounted Mop Sink,, MFGR: MUSTEE 63M 63.600A, 24" x 24" x 10" With Service Sink Faucet, Install At Watts 15/7 or Equal. Constant Pressure Backflow Preventer On New Hose Bibs Near Fixtures. Provide With Hose and Hose Holder and Wall Two Guards.</t>
  </si>
  <si>
    <t>3/4" Dia HB-1: Hose Bibb, MFGR: WOODFORD 17, Freeze less, Anti-Siphon ASSE 1019 Listed.</t>
  </si>
  <si>
    <r>
      <t xml:space="preserve">3/4" Dia SA: Shock Arrestor, </t>
    </r>
    <r>
      <rPr>
        <b/>
        <sz val="12"/>
        <color rgb="FFFF0000"/>
        <rFont val="Times New Roman"/>
        <family val="1"/>
      </rPr>
      <t>(Schedule Are Not Given)</t>
    </r>
  </si>
  <si>
    <r>
      <t xml:space="preserve">1/2" Dia SA: Shock Arrestor, </t>
    </r>
    <r>
      <rPr>
        <b/>
        <sz val="12"/>
        <color rgb="FFFF0000"/>
        <rFont val="Times New Roman"/>
        <family val="1"/>
      </rPr>
      <t>(Schedule Are Not Given)</t>
    </r>
  </si>
  <si>
    <t>PLUMBING EQUIPMENT</t>
  </si>
  <si>
    <t xml:space="preserve">RP-1: Recirculation Pump, MFGR: TACO 008-IQSF6, 1/25 HP, 115V 1 PH, 0–15 GPM Flow @ 0–15 Ft. Head Range. Provide With 24/7 Time Clock And Aquastat Control. </t>
  </si>
  <si>
    <r>
      <t xml:space="preserve">BP: Booster Pump, </t>
    </r>
    <r>
      <rPr>
        <b/>
        <sz val="12"/>
        <color rgb="FFFF0000"/>
        <rFont val="Times New Roman"/>
        <family val="1"/>
      </rPr>
      <t>(Schedule Are Not Given)</t>
    </r>
  </si>
  <si>
    <r>
      <t>ROST: Reverse Osmosis Tank,</t>
    </r>
    <r>
      <rPr>
        <b/>
        <sz val="12"/>
        <color rgb="FFFF0000"/>
        <rFont val="Times New Roman"/>
        <family val="1"/>
      </rPr>
      <t xml:space="preserve"> (Schedule Are Not Given)</t>
    </r>
  </si>
  <si>
    <t>WH-1: Water Heater, MFGR: RHEEM ELD30-TB, 30 Gallon Storage, 208 Volt, Single Phase, 4.5 KW Simultaneous Operation (9.0 kW total), 46 GPH @ 80°F Rise.</t>
  </si>
  <si>
    <t>ET: Expansion Tank, MFGR: PROFLO.. PFXT5I.</t>
  </si>
  <si>
    <t>DOMESTIC WATER HEATER AND ACCESSORIES:</t>
  </si>
  <si>
    <t>3/4" Dia T&amp;P Relief Valve</t>
  </si>
  <si>
    <t>1" Dia Gate Valve</t>
  </si>
  <si>
    <t>1" Dia Union</t>
  </si>
  <si>
    <t>1" Dia Drain Line</t>
  </si>
  <si>
    <t>GAS CONNECTION ACCESSORIES:</t>
  </si>
  <si>
    <t>3/4" Dia Gate Valve</t>
  </si>
  <si>
    <t xml:space="preserve">Dirt Leg </t>
  </si>
  <si>
    <t>CIRCULATING PUMP ACCESSORIES:</t>
  </si>
  <si>
    <t>3/4" Dia Union</t>
  </si>
  <si>
    <t>Strainer</t>
  </si>
  <si>
    <t>Aquastat</t>
  </si>
  <si>
    <t>3/4" Dia Plug Valve</t>
  </si>
  <si>
    <t>3/4" Dia Ball Valve</t>
  </si>
  <si>
    <t>3/4" Dia Check Valve</t>
  </si>
  <si>
    <t>ICE MACHINE CONNECTION ACCESSORIES:</t>
  </si>
  <si>
    <t>3/4" Dia Shut Off Valve</t>
  </si>
  <si>
    <t>CLEANOUTS &amp; DRAINS</t>
  </si>
  <si>
    <t xml:space="preserve">3" Dia FD-1: Floor Drain, MFGR: F1103-6-1-C-7, Cast Iron Body, Membrane Clamp, Adjustable Collar, 6" Diameter, Type "B" Polished Nickel Bronze Strainer, 1/2" Trap Seal Unless Restricted By Local Codes. Then Provide Trap Primer Connection And Associated Piping. </t>
  </si>
  <si>
    <t xml:space="preserve">3" Dia FD-2: Floor Drain, MFGR: F1103-6-1-C-7-F4, Cast Iron Body, Membrane Clamp, Adjustable Collar, 6" Diameter, Type "B" Polished Nickel Bronze Strainer, 1/2" Trap Seal Unless Restricted By Local Codes. Then Provide Trap Primer Connection And Associated Piping. </t>
  </si>
  <si>
    <t>3" Dia WCO: Wall Cleanout, MFGR: MIFAB C146-RD-6, Raised Head Plug Polish SS Cover Vandal Proof Screw.</t>
  </si>
  <si>
    <t>4" Dia WCO: Wall Cleanout, MFGR: MIFAB C146-RD-6, Raised Head Plug Polish SS Cover Vandal Proof Screw.</t>
  </si>
  <si>
    <t>4" Dia FCO: Floor Cleanout, MFGR: MIFAB C1102-R-1, Adjustable Coated Cast Iron Body Round Scoriated Nickel Bronze Plug.</t>
  </si>
  <si>
    <r>
      <t xml:space="preserve">4" Dia ECO: Exterior Cleanout, </t>
    </r>
    <r>
      <rPr>
        <b/>
        <sz val="12"/>
        <color rgb="FFFF0000"/>
        <rFont val="Times New Roman"/>
        <family val="1"/>
      </rPr>
      <t>(Schedule Are Not Given)</t>
    </r>
  </si>
  <si>
    <t>VALVES</t>
  </si>
  <si>
    <t>1/2" Dia TMV-1: Thermostatic Mixing Valve, MFGR: LEONARD 170A-LF-BP-CP, Thermostatic Mixing Valve, Mount Valve Exposed Below Fixture. Provide With Chrome Finish. Set Temperature To 110°F.</t>
  </si>
  <si>
    <t>3/4" Dia Gas Cock Valve</t>
  </si>
  <si>
    <t>1/2" Dia Ball Valve</t>
  </si>
  <si>
    <t>TRAP PRIMER</t>
  </si>
  <si>
    <t>1-1/2" Dia TP-1: Trap Primer, MFGR: MIFAB MIGARD.</t>
  </si>
  <si>
    <t>VENT THROUGH ROOF</t>
  </si>
  <si>
    <t xml:space="preserve">3" Dia VTR: Vent Through Roof </t>
  </si>
  <si>
    <t>ALLOWANCE</t>
  </si>
  <si>
    <t>Allowance For All Plumbing Hangers, Supports, Coupling, For All Relevant Accessories</t>
  </si>
  <si>
    <t xml:space="preserve">1'x8" Concrete Duct Bank </t>
  </si>
  <si>
    <t>Note: The Manual Volume Dampers shall be as Manufactured by LOUVERS &amp; DAMPERS</t>
  </si>
  <si>
    <t>Low Voltage Is Provided By IT Vendor.</t>
  </si>
  <si>
    <r>
      <t xml:space="preserve">14" High Metal Insulated Roof Curb </t>
    </r>
    <r>
      <rPr>
        <b/>
        <sz val="12"/>
        <color rgb="FFFF0000"/>
        <rFont val="Times New Roman"/>
        <family val="1"/>
      </rPr>
      <t>(Factory Provided, Installed  by Contractor)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</si>
</sst>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&quot;$&quot;#,##0"/>
    <numFmt numFmtId="167" formatCode="_(&quot;$&quot;* #,##0_);_(&quot;$&quot;* \(#,##0\);_(&quot;$&quot;* &quot;-&quot;??_);_(@_)"/>
    <numFmt numFmtId="168" formatCode="[$$-409]#,##0"/>
    <numFmt numFmtId="169" formatCode="[$-409]d\-mmm\-yy;@"/>
    <numFmt numFmtId="170" formatCode="0.000"/>
  </numFmts>
  <fonts count="33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4"/>
      <color theme="1"/>
      <name val="Tw Cen MT"/>
      <family val="2"/>
      <scheme val="minor"/>
    </font>
    <font>
      <sz val="12"/>
      <color theme="1"/>
      <name val="Tw Cen MT"/>
      <family val="2"/>
      <scheme val="minor"/>
    </font>
    <font>
      <b/>
      <sz val="12"/>
      <color theme="0"/>
      <name val="Tw Cen MT"/>
      <family val="2"/>
      <scheme val="minor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2"/>
      <name val="Tw Cen MT"/>
      <family val="2"/>
      <scheme val="minor"/>
    </font>
    <font>
      <b/>
      <sz val="11"/>
      <color theme="0"/>
      <name val="Times New Roman"/>
      <family val="1"/>
    </font>
    <font>
      <sz val="12"/>
      <color theme="0"/>
      <name val="Tw Cen MT"/>
      <family val="2"/>
      <scheme val="minor"/>
    </font>
    <font>
      <b/>
      <sz val="16"/>
      <color theme="0"/>
      <name val="Times New Roman"/>
      <family val="1"/>
    </font>
    <font>
      <b/>
      <sz val="14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B3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9A88"/>
      <name val="Times New Roman"/>
      <family val="1"/>
    </font>
    <font>
      <b/>
      <sz val="12"/>
      <name val="Times New Roman"/>
      <family val="1"/>
    </font>
    <font>
      <b/>
      <sz val="12"/>
      <color theme="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Times New Roman"/>
      <family val="1"/>
    </font>
    <font>
      <sz val="14"/>
      <name val="Times New Roman"/>
      <family val="1"/>
    </font>
    <font>
      <b/>
      <sz val="14"/>
      <color rgb="FF009A88"/>
      <name val="Times New Roman"/>
      <family val="1"/>
    </font>
    <font>
      <b/>
      <sz val="11"/>
      <name val="Times New Roman"/>
      <family val="1"/>
    </font>
    <font>
      <b/>
      <sz val="14"/>
      <color theme="0"/>
      <name val="Times New Roman"/>
      <family val="1"/>
    </font>
    <font>
      <b/>
      <sz val="12"/>
      <color rgb="FF0000CC"/>
      <name val="Times New Roman"/>
      <family val="1"/>
    </font>
    <font>
      <b/>
      <sz val="12"/>
      <color rgb="FFFF0000"/>
      <name val="Times New Roman"/>
      <family val="1"/>
    </font>
    <font>
      <b/>
      <sz val="14"/>
      <color rgb="FF0000B3"/>
      <name val="Times New Roman"/>
      <family val="1"/>
    </font>
    <font>
      <b/>
      <sz val="14"/>
      <color rgb="FFFF0000"/>
      <name val="Times New Roman"/>
      <family val="1"/>
    </font>
    <font>
      <sz val="10"/>
      <name val="Times New Roman"/>
      <family val="1"/>
    </font>
    <font>
      <sz val="11"/>
      <color theme="0"/>
      <name val="Tw Cen MT"/>
      <family val="2"/>
      <scheme val="minor"/>
    </font>
    <font>
      <sz val="12"/>
      <color rgb="FFFF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</patternFill>
    </fill>
    <fill>
      <patternFill patternType="solid">
        <fgColor rgb="FF013554"/>
        <bgColor indexed="64"/>
      </patternFill>
    </fill>
    <fill>
      <patternFill patternType="solid">
        <fgColor rgb="FF00496A"/>
        <bgColor indexed="64"/>
      </patternFill>
    </fill>
    <fill>
      <patternFill patternType="solid">
        <fgColor rgb="FF4A4C4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theme="0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thin">
        <color indexed="64"/>
      </right>
      <top style="thin">
        <color theme="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1" fontId="1" fillId="3" borderId="1">
      <alignment horizontal="center" vertical="center"/>
    </xf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  <xf numFmtId="0" fontId="5" fillId="5" borderId="25" applyNumberFormat="0" applyFont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296">
    <xf numFmtId="0" fontId="0" fillId="0" borderId="0" xfId="0"/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3" borderId="0" xfId="0" applyFill="1"/>
    <xf numFmtId="167" fontId="0" fillId="3" borderId="0" xfId="0" applyNumberFormat="1" applyFill="1"/>
    <xf numFmtId="1" fontId="3" fillId="0" borderId="1" xfId="0" applyNumberFormat="1" applyFont="1" applyBorder="1" applyAlignment="1">
      <alignment horizontal="center" vertical="center"/>
    </xf>
    <xf numFmtId="0" fontId="0" fillId="3" borderId="0" xfId="0" applyFill="1" applyAlignment="1">
      <alignment vertical="center" wrapText="1"/>
    </xf>
    <xf numFmtId="165" fontId="0" fillId="3" borderId="0" xfId="0" applyNumberFormat="1" applyFill="1" applyAlignment="1">
      <alignment vertical="center"/>
    </xf>
    <xf numFmtId="9" fontId="7" fillId="3" borderId="1" xfId="6" applyFont="1" applyFill="1" applyBorder="1" applyAlignment="1">
      <alignment horizontal="center" vertical="center"/>
    </xf>
    <xf numFmtId="0" fontId="7" fillId="3" borderId="35" xfId="5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" fontId="3" fillId="0" borderId="12" xfId="0" applyNumberFormat="1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9" fontId="7" fillId="3" borderId="31" xfId="6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8" fillId="6" borderId="26" xfId="0" applyFont="1" applyFill="1" applyBorder="1" applyAlignment="1">
      <alignment horizontal="center" vertical="center" wrapText="1"/>
    </xf>
    <xf numFmtId="0" fontId="8" fillId="6" borderId="34" xfId="0" applyFont="1" applyFill="1" applyBorder="1" applyAlignment="1">
      <alignment horizontal="center" vertical="center" wrapText="1"/>
    </xf>
    <xf numFmtId="0" fontId="8" fillId="6" borderId="21" xfId="0" applyFont="1" applyFill="1" applyBorder="1" applyAlignment="1">
      <alignment horizontal="center" vertical="center" wrapText="1"/>
    </xf>
    <xf numFmtId="0" fontId="8" fillId="6" borderId="47" xfId="0" applyFont="1" applyFill="1" applyBorder="1" applyAlignment="1">
      <alignment horizontal="center" vertical="center" wrapText="1"/>
    </xf>
    <xf numFmtId="0" fontId="9" fillId="6" borderId="24" xfId="0" applyFont="1" applyFill="1" applyBorder="1" applyAlignment="1">
      <alignment vertical="center"/>
    </xf>
    <xf numFmtId="0" fontId="4" fillId="6" borderId="40" xfId="0" applyFont="1" applyFill="1" applyBorder="1" applyAlignment="1">
      <alignment vertical="center"/>
    </xf>
    <xf numFmtId="0" fontId="1" fillId="7" borderId="35" xfId="0" applyFont="1" applyFill="1" applyBorder="1" applyAlignment="1">
      <alignment horizontal="center" vertical="center"/>
    </xf>
    <xf numFmtId="0" fontId="4" fillId="6" borderId="40" xfId="0" applyFont="1" applyFill="1" applyBorder="1" applyAlignment="1">
      <alignment horizontal="center" vertical="center"/>
    </xf>
    <xf numFmtId="0" fontId="4" fillId="6" borderId="44" xfId="0" applyFont="1" applyFill="1" applyBorder="1" applyAlignment="1">
      <alignment vertical="center"/>
    </xf>
    <xf numFmtId="0" fontId="11" fillId="3" borderId="8" xfId="0" applyFont="1" applyFill="1" applyBorder="1" applyAlignment="1">
      <alignment horizontal="left" vertical="center"/>
    </xf>
    <xf numFmtId="0" fontId="12" fillId="0" borderId="0" xfId="0" applyFont="1" applyAlignment="1">
      <alignment vertical="center" wrapText="1"/>
    </xf>
    <xf numFmtId="0" fontId="16" fillId="3" borderId="8" xfId="0" applyFont="1" applyFill="1" applyBorder="1" applyAlignment="1">
      <alignment horizontal="left" vertical="center"/>
    </xf>
    <xf numFmtId="0" fontId="16" fillId="0" borderId="11" xfId="0" applyFont="1" applyBorder="1" applyAlignment="1">
      <alignment horizontal="center" vertical="center"/>
    </xf>
    <xf numFmtId="0" fontId="18" fillId="0" borderId="7" xfId="0" applyFont="1" applyBorder="1" applyAlignment="1">
      <alignment vertical="center"/>
    </xf>
    <xf numFmtId="167" fontId="19" fillId="0" borderId="12" xfId="0" applyNumberFormat="1" applyFont="1" applyBorder="1"/>
    <xf numFmtId="167" fontId="17" fillId="8" borderId="9" xfId="2" applyNumberFormat="1" applyFont="1" applyFill="1" applyBorder="1" applyAlignment="1">
      <alignment vertical="center"/>
    </xf>
    <xf numFmtId="0" fontId="17" fillId="7" borderId="8" xfId="0" applyFont="1" applyFill="1" applyBorder="1" applyAlignment="1">
      <alignment horizontal="center" vertical="center"/>
    </xf>
    <xf numFmtId="167" fontId="21" fillId="7" borderId="10" xfId="2" applyNumberFormat="1" applyFont="1" applyFill="1" applyBorder="1" applyAlignment="1">
      <alignment horizontal="center" vertical="center"/>
    </xf>
    <xf numFmtId="165" fontId="21" fillId="7" borderId="10" xfId="2" applyFont="1" applyFill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22" fillId="3" borderId="0" xfId="0" applyFont="1" applyFill="1" applyAlignment="1">
      <alignment horizontal="center" vertical="center"/>
    </xf>
    <xf numFmtId="169" fontId="11" fillId="3" borderId="10" xfId="0" applyNumberFormat="1" applyFont="1" applyFill="1" applyBorder="1" applyAlignment="1">
      <alignment horizontal="center" vertical="center" wrapText="1"/>
    </xf>
    <xf numFmtId="0" fontId="22" fillId="3" borderId="0" xfId="0" applyFont="1" applyFill="1" applyAlignment="1">
      <alignment horizontal="left" vertical="center" wrapText="1"/>
    </xf>
    <xf numFmtId="0" fontId="20" fillId="0" borderId="0" xfId="0" applyFont="1" applyAlignment="1">
      <alignment horizontal="center" vertical="center"/>
    </xf>
    <xf numFmtId="0" fontId="11" fillId="3" borderId="8" xfId="0" applyFont="1" applyFill="1" applyBorder="1" applyAlignment="1">
      <alignment vertical="center"/>
    </xf>
    <xf numFmtId="3" fontId="23" fillId="3" borderId="0" xfId="0" applyNumberFormat="1" applyFont="1" applyFill="1" applyAlignment="1">
      <alignment horizontal="left" vertical="center" wrapText="1"/>
    </xf>
    <xf numFmtId="0" fontId="24" fillId="3" borderId="10" xfId="0" applyFont="1" applyFill="1" applyBorder="1" applyAlignment="1">
      <alignment horizontal="right" vertical="center" wrapText="1"/>
    </xf>
    <xf numFmtId="0" fontId="12" fillId="0" borderId="23" xfId="0" applyFont="1" applyBorder="1" applyAlignment="1">
      <alignment horizontal="left" vertical="center"/>
    </xf>
    <xf numFmtId="0" fontId="23" fillId="0" borderId="0" xfId="0" applyFont="1" applyAlignment="1">
      <alignment vertical="center" wrapText="1"/>
    </xf>
    <xf numFmtId="1" fontId="18" fillId="3" borderId="37" xfId="5" applyNumberFormat="1" applyFont="1" applyFill="1" applyBorder="1" applyAlignment="1">
      <alignment horizontal="center" vertical="center"/>
    </xf>
    <xf numFmtId="1" fontId="18" fillId="3" borderId="38" xfId="5" applyNumberFormat="1" applyFont="1" applyFill="1" applyBorder="1" applyAlignment="1">
      <alignment horizontal="center" vertical="center"/>
    </xf>
    <xf numFmtId="0" fontId="19" fillId="0" borderId="39" xfId="0" applyFont="1" applyBorder="1" applyAlignment="1">
      <alignment horizontal="left" vertical="center"/>
    </xf>
    <xf numFmtId="0" fontId="19" fillId="0" borderId="39" xfId="0" applyFont="1" applyBorder="1" applyAlignment="1">
      <alignment horizontal="center" vertical="center"/>
    </xf>
    <xf numFmtId="9" fontId="19" fillId="0" borderId="39" xfId="0" applyNumberFormat="1" applyFont="1" applyBorder="1" applyAlignment="1">
      <alignment horizontal="center" vertical="center"/>
    </xf>
    <xf numFmtId="1" fontId="19" fillId="0" borderId="39" xfId="0" applyNumberFormat="1" applyFont="1" applyBorder="1" applyAlignment="1">
      <alignment horizontal="center" vertical="center"/>
    </xf>
    <xf numFmtId="2" fontId="18" fillId="3" borderId="38" xfId="5" applyNumberFormat="1" applyFont="1" applyFill="1" applyBorder="1" applyAlignment="1">
      <alignment horizontal="center" vertical="center"/>
    </xf>
    <xf numFmtId="165" fontId="19" fillId="0" borderId="39" xfId="3" applyFont="1" applyBorder="1" applyAlignment="1">
      <alignment horizontal="center" vertical="center"/>
    </xf>
    <xf numFmtId="165" fontId="19" fillId="0" borderId="39" xfId="0" applyNumberFormat="1" applyFont="1" applyBorder="1" applyAlignment="1">
      <alignment horizontal="center" vertical="center" wrapText="1"/>
    </xf>
    <xf numFmtId="165" fontId="19" fillId="0" borderId="27" xfId="0" applyNumberFormat="1" applyFont="1" applyBorder="1" applyAlignment="1">
      <alignment horizontal="center" vertical="center" wrapText="1"/>
    </xf>
    <xf numFmtId="1" fontId="18" fillId="3" borderId="11" xfId="5" applyNumberFormat="1" applyFont="1" applyFill="1" applyBorder="1" applyAlignment="1">
      <alignment horizontal="center" vertical="center"/>
    </xf>
    <xf numFmtId="1" fontId="18" fillId="3" borderId="35" xfId="5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9" fontId="19" fillId="0" borderId="1" xfId="0" applyNumberFormat="1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/>
    </xf>
    <xf numFmtId="165" fontId="19" fillId="0" borderId="1" xfId="3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 wrapText="1"/>
    </xf>
    <xf numFmtId="165" fontId="19" fillId="0" borderId="12" xfId="0" applyNumberFormat="1" applyFont="1" applyBorder="1" applyAlignment="1">
      <alignment horizontal="center" vertical="center" wrapText="1"/>
    </xf>
    <xf numFmtId="167" fontId="19" fillId="0" borderId="12" xfId="0" applyNumberFormat="1" applyFont="1" applyBorder="1" applyAlignment="1">
      <alignment horizontal="center" vertical="center" wrapText="1"/>
    </xf>
    <xf numFmtId="0" fontId="14" fillId="8" borderId="24" xfId="0" applyFont="1" applyFill="1" applyBorder="1" applyAlignment="1">
      <alignment vertical="center"/>
    </xf>
    <xf numFmtId="0" fontId="14" fillId="8" borderId="40" xfId="0" applyFont="1" applyFill="1" applyBorder="1" applyAlignment="1">
      <alignment vertical="center"/>
    </xf>
    <xf numFmtId="165" fontId="14" fillId="8" borderId="40" xfId="3" applyFont="1" applyFill="1" applyBorder="1" applyAlignment="1">
      <alignment horizontal="right" vertical="center"/>
    </xf>
    <xf numFmtId="165" fontId="17" fillId="8" borderId="40" xfId="0" applyNumberFormat="1" applyFont="1" applyFill="1" applyBorder="1" applyAlignment="1">
      <alignment horizontal="right" vertical="center" wrapText="1"/>
    </xf>
    <xf numFmtId="167" fontId="17" fillId="8" borderId="44" xfId="0" applyNumberFormat="1" applyFont="1" applyFill="1" applyBorder="1" applyAlignment="1">
      <alignment vertical="center" wrapText="1"/>
    </xf>
    <xf numFmtId="0" fontId="14" fillId="0" borderId="8" xfId="0" applyFont="1" applyBorder="1" applyAlignment="1">
      <alignment vertical="center"/>
    </xf>
    <xf numFmtId="165" fontId="14" fillId="0" borderId="0" xfId="3" applyFont="1" applyFill="1" applyBorder="1" applyAlignment="1">
      <alignment horizontal="right" vertical="center"/>
    </xf>
    <xf numFmtId="167" fontId="14" fillId="0" borderId="10" xfId="0" applyNumberFormat="1" applyFont="1" applyBorder="1" applyAlignment="1">
      <alignment vertical="center" wrapText="1"/>
    </xf>
    <xf numFmtId="0" fontId="21" fillId="6" borderId="24" xfId="0" applyFont="1" applyFill="1" applyBorder="1" applyAlignment="1">
      <alignment vertical="center"/>
    </xf>
    <xf numFmtId="0" fontId="21" fillId="6" borderId="40" xfId="0" applyFont="1" applyFill="1" applyBorder="1" applyAlignment="1">
      <alignment vertical="center"/>
    </xf>
    <xf numFmtId="0" fontId="17" fillId="6" borderId="43" xfId="0" applyFont="1" applyFill="1" applyBorder="1" applyAlignment="1">
      <alignment horizontal="center" vertical="center"/>
    </xf>
    <xf numFmtId="0" fontId="25" fillId="6" borderId="43" xfId="0" applyFont="1" applyFill="1" applyBorder="1" applyAlignment="1">
      <alignment vertical="center"/>
    </xf>
    <xf numFmtId="0" fontId="17" fillId="6" borderId="40" xfId="0" applyFont="1" applyFill="1" applyBorder="1" applyAlignment="1">
      <alignment vertical="center"/>
    </xf>
    <xf numFmtId="0" fontId="17" fillId="6" borderId="40" xfId="0" applyFont="1" applyFill="1" applyBorder="1" applyAlignment="1">
      <alignment vertical="center" wrapText="1"/>
    </xf>
    <xf numFmtId="0" fontId="17" fillId="6" borderId="44" xfId="0" applyFont="1" applyFill="1" applyBorder="1" applyAlignment="1">
      <alignment vertical="center" wrapText="1"/>
    </xf>
    <xf numFmtId="0" fontId="17" fillId="7" borderId="41" xfId="0" applyFont="1" applyFill="1" applyBorder="1" applyAlignment="1">
      <alignment horizontal="center" vertical="center"/>
    </xf>
    <xf numFmtId="165" fontId="19" fillId="0" borderId="1" xfId="3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26" fillId="0" borderId="35" xfId="0" applyFont="1" applyBorder="1" applyAlignment="1">
      <alignment horizontal="center" vertical="center"/>
    </xf>
    <xf numFmtId="0" fontId="19" fillId="3" borderId="0" xfId="5" applyFont="1" applyFill="1" applyBorder="1" applyAlignment="1">
      <alignment horizontal="left" vertical="center" wrapText="1"/>
    </xf>
    <xf numFmtId="0" fontId="18" fillId="3" borderId="0" xfId="5" applyFont="1" applyFill="1" applyBorder="1" applyAlignment="1">
      <alignment horizontal="center" vertical="center"/>
    </xf>
    <xf numFmtId="9" fontId="18" fillId="3" borderId="0" xfId="8" applyFont="1" applyFill="1" applyBorder="1" applyAlignment="1">
      <alignment horizontal="center" vertical="center"/>
    </xf>
    <xf numFmtId="165" fontId="18" fillId="3" borderId="0" xfId="3" applyFont="1" applyFill="1" applyBorder="1" applyAlignment="1" applyProtection="1">
      <alignment horizontal="center" vertical="center"/>
    </xf>
    <xf numFmtId="167" fontId="19" fillId="0" borderId="10" xfId="0" applyNumberFormat="1" applyFont="1" applyBorder="1" applyAlignment="1">
      <alignment horizontal="center" vertical="center" wrapText="1"/>
    </xf>
    <xf numFmtId="1" fontId="19" fillId="0" borderId="35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13" fillId="0" borderId="35" xfId="5" applyFont="1" applyFill="1" applyBorder="1" applyAlignment="1">
      <alignment horizontal="center" vertical="center" wrapText="1"/>
    </xf>
    <xf numFmtId="165" fontId="18" fillId="3" borderId="1" xfId="7" applyFont="1" applyFill="1" applyBorder="1" applyAlignment="1" applyProtection="1">
      <alignment horizontal="center" vertical="center"/>
    </xf>
    <xf numFmtId="0" fontId="18" fillId="3" borderId="39" xfId="5" applyFont="1" applyFill="1" applyBorder="1" applyAlignment="1">
      <alignment horizontal="center" vertical="center"/>
    </xf>
    <xf numFmtId="0" fontId="18" fillId="3" borderId="1" xfId="5" applyFont="1" applyFill="1" applyBorder="1" applyAlignment="1">
      <alignment horizontal="center" vertical="center"/>
    </xf>
    <xf numFmtId="0" fontId="28" fillId="0" borderId="42" xfId="5" applyFont="1" applyFill="1" applyBorder="1" applyAlignment="1">
      <alignment horizontal="center" vertical="center" wrapText="1"/>
    </xf>
    <xf numFmtId="0" fontId="18" fillId="3" borderId="35" xfId="5" applyFont="1" applyFill="1" applyBorder="1" applyAlignment="1">
      <alignment horizontal="center" vertical="center"/>
    </xf>
    <xf numFmtId="0" fontId="26" fillId="0" borderId="40" xfId="0" applyFont="1" applyBorder="1" applyAlignment="1">
      <alignment horizontal="center" vertical="center"/>
    </xf>
    <xf numFmtId="165" fontId="18" fillId="0" borderId="1" xfId="7" applyFont="1" applyFill="1" applyBorder="1" applyAlignment="1" applyProtection="1">
      <alignment horizontal="center" vertical="center"/>
    </xf>
    <xf numFmtId="1" fontId="18" fillId="0" borderId="1" xfId="0" applyNumberFormat="1" applyFont="1" applyBorder="1" applyAlignment="1">
      <alignment horizontal="center" vertical="center"/>
    </xf>
    <xf numFmtId="9" fontId="18" fillId="3" borderId="1" xfId="6" applyFont="1" applyFill="1" applyBorder="1" applyAlignment="1">
      <alignment horizontal="center" vertical="center"/>
    </xf>
    <xf numFmtId="0" fontId="17" fillId="7" borderId="5" xfId="0" applyFont="1" applyFill="1" applyBorder="1" applyAlignment="1">
      <alignment horizontal="right" vertical="center"/>
    </xf>
    <xf numFmtId="0" fontId="17" fillId="7" borderId="6" xfId="0" applyFont="1" applyFill="1" applyBorder="1" applyAlignment="1">
      <alignment horizontal="right" vertical="center"/>
    </xf>
    <xf numFmtId="0" fontId="17" fillId="7" borderId="24" xfId="0" applyFont="1" applyFill="1" applyBorder="1" applyAlignment="1">
      <alignment horizontal="left" vertical="center"/>
    </xf>
    <xf numFmtId="0" fontId="17" fillId="7" borderId="36" xfId="0" applyFont="1" applyFill="1" applyBorder="1" applyAlignment="1">
      <alignment horizontal="left" vertical="center"/>
    </xf>
    <xf numFmtId="0" fontId="17" fillId="7" borderId="36" xfId="0" applyFont="1" applyFill="1" applyBorder="1" applyAlignment="1">
      <alignment horizontal="center" vertical="center"/>
    </xf>
    <xf numFmtId="9" fontId="17" fillId="7" borderId="4" xfId="0" applyNumberFormat="1" applyFont="1" applyFill="1" applyBorder="1" applyAlignment="1">
      <alignment horizontal="center" vertical="center" wrapText="1"/>
    </xf>
    <xf numFmtId="168" fontId="17" fillId="7" borderId="13" xfId="0" applyNumberFormat="1" applyFont="1" applyFill="1" applyBorder="1" applyAlignment="1">
      <alignment horizontal="center" vertical="center" wrapText="1"/>
    </xf>
    <xf numFmtId="0" fontId="17" fillId="7" borderId="14" xfId="0" applyFont="1" applyFill="1" applyBorder="1" applyAlignment="1">
      <alignment horizontal="left" vertical="center"/>
    </xf>
    <xf numFmtId="0" fontId="17" fillId="7" borderId="5" xfId="0" applyFont="1" applyFill="1" applyBorder="1" applyAlignment="1">
      <alignment horizontal="left" vertical="center"/>
    </xf>
    <xf numFmtId="9" fontId="17" fillId="7" borderId="1" xfId="0" applyNumberFormat="1" applyFont="1" applyFill="1" applyBorder="1" applyAlignment="1">
      <alignment horizontal="center" vertical="center" wrapText="1"/>
    </xf>
    <xf numFmtId="168" fontId="17" fillId="7" borderId="12" xfId="0" applyNumberFormat="1" applyFont="1" applyFill="1" applyBorder="1" applyAlignment="1">
      <alignment horizontal="center" vertical="center" wrapText="1"/>
    </xf>
    <xf numFmtId="0" fontId="17" fillId="7" borderId="28" xfId="0" applyFont="1" applyFill="1" applyBorder="1" applyAlignment="1">
      <alignment horizontal="left" vertical="center"/>
    </xf>
    <xf numFmtId="0" fontId="17" fillId="7" borderId="29" xfId="0" applyFont="1" applyFill="1" applyBorder="1" applyAlignment="1">
      <alignment horizontal="left" vertical="center"/>
    </xf>
    <xf numFmtId="0" fontId="17" fillId="7" borderId="29" xfId="0" applyFont="1" applyFill="1" applyBorder="1" applyAlignment="1">
      <alignment horizontal="right" vertical="center"/>
    </xf>
    <xf numFmtId="0" fontId="17" fillId="7" borderId="30" xfId="0" applyFont="1" applyFill="1" applyBorder="1" applyAlignment="1">
      <alignment horizontal="right" vertical="center"/>
    </xf>
    <xf numFmtId="9" fontId="17" fillId="7" borderId="31" xfId="0" applyNumberFormat="1" applyFont="1" applyFill="1" applyBorder="1" applyAlignment="1">
      <alignment horizontal="center" vertical="center" wrapText="1"/>
    </xf>
    <xf numFmtId="168" fontId="17" fillId="7" borderId="32" xfId="0" applyNumberFormat="1" applyFont="1" applyFill="1" applyBorder="1" applyAlignment="1">
      <alignment horizontal="center" vertical="center" wrapText="1"/>
    </xf>
    <xf numFmtId="168" fontId="17" fillId="8" borderId="27" xfId="0" applyNumberFormat="1" applyFont="1" applyFill="1" applyBorder="1" applyAlignment="1">
      <alignment horizontal="center" vertical="center" wrapText="1"/>
    </xf>
    <xf numFmtId="0" fontId="11" fillId="4" borderId="19" xfId="0" applyFont="1" applyFill="1" applyBorder="1" applyAlignment="1">
      <alignment horizontal="left" vertical="center"/>
    </xf>
    <xf numFmtId="0" fontId="11" fillId="4" borderId="22" xfId="0" applyFont="1" applyFill="1" applyBorder="1" applyAlignment="1">
      <alignment horizontal="left" vertical="center"/>
    </xf>
    <xf numFmtId="0" fontId="11" fillId="4" borderId="20" xfId="0" applyFont="1" applyFill="1" applyBorder="1" applyAlignment="1">
      <alignment horizontal="left" vertical="center"/>
    </xf>
    <xf numFmtId="0" fontId="30" fillId="0" borderId="10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left" vertical="center"/>
    </xf>
    <xf numFmtId="0" fontId="20" fillId="0" borderId="15" xfId="0" applyFont="1" applyBorder="1" applyAlignment="1">
      <alignment vertical="center" wrapText="1"/>
    </xf>
    <xf numFmtId="0" fontId="20" fillId="0" borderId="16" xfId="0" applyFont="1" applyBorder="1" applyAlignment="1">
      <alignment vertical="center" wrapText="1"/>
    </xf>
    <xf numFmtId="0" fontId="30" fillId="0" borderId="16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18" fillId="0" borderId="45" xfId="0" applyFont="1" applyBorder="1" applyAlignment="1">
      <alignment vertical="center"/>
    </xf>
    <xf numFmtId="167" fontId="19" fillId="0" borderId="27" xfId="0" applyNumberFormat="1" applyFont="1" applyBorder="1"/>
    <xf numFmtId="0" fontId="17" fillId="6" borderId="19" xfId="0" applyFont="1" applyFill="1" applyBorder="1" applyAlignment="1">
      <alignment horizontal="center" vertical="center"/>
    </xf>
    <xf numFmtId="0" fontId="17" fillId="6" borderId="22" xfId="0" applyFont="1" applyFill="1" applyBorder="1" applyAlignment="1">
      <alignment horizontal="center" vertical="center" wrapText="1"/>
    </xf>
    <xf numFmtId="0" fontId="17" fillId="6" borderId="20" xfId="0" applyFont="1" applyFill="1" applyBorder="1" applyAlignment="1">
      <alignment horizontal="center" vertical="center" wrapText="1"/>
    </xf>
    <xf numFmtId="0" fontId="0" fillId="3" borderId="10" xfId="0" applyFill="1" applyBorder="1"/>
    <xf numFmtId="43" fontId="0" fillId="3" borderId="16" xfId="0" applyNumberFormat="1" applyFill="1" applyBorder="1"/>
    <xf numFmtId="0" fontId="0" fillId="3" borderId="16" xfId="0" applyFill="1" applyBorder="1"/>
    <xf numFmtId="0" fontId="0" fillId="3" borderId="17" xfId="0" applyFill="1" applyBorder="1"/>
    <xf numFmtId="0" fontId="17" fillId="8" borderId="8" xfId="0" applyFont="1" applyFill="1" applyBorder="1" applyAlignment="1">
      <alignment horizontal="left" vertical="center"/>
    </xf>
    <xf numFmtId="0" fontId="17" fillId="7" borderId="40" xfId="0" applyFont="1" applyFill="1" applyBorder="1" applyAlignment="1">
      <alignment horizontal="center" vertical="center"/>
    </xf>
    <xf numFmtId="170" fontId="18" fillId="3" borderId="38" xfId="5" applyNumberFormat="1" applyFont="1" applyFill="1" applyBorder="1" applyAlignment="1">
      <alignment horizontal="center" vertical="center"/>
    </xf>
    <xf numFmtId="165" fontId="18" fillId="3" borderId="38" xfId="5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17" fillId="7" borderId="40" xfId="0" applyFont="1" applyFill="1" applyBorder="1" applyAlignment="1">
      <alignment vertical="center"/>
    </xf>
    <xf numFmtId="0" fontId="19" fillId="3" borderId="1" xfId="5" applyFont="1" applyFill="1" applyBorder="1" applyAlignment="1">
      <alignment horizontal="left" vertical="center" wrapText="1"/>
    </xf>
    <xf numFmtId="0" fontId="19" fillId="3" borderId="31" xfId="5" applyFont="1" applyFill="1" applyBorder="1" applyAlignment="1">
      <alignment horizontal="left" vertical="center" wrapText="1"/>
    </xf>
    <xf numFmtId="0" fontId="18" fillId="3" borderId="31" xfId="5" applyFont="1" applyFill="1" applyBorder="1" applyAlignment="1">
      <alignment horizontal="center" vertical="center"/>
    </xf>
    <xf numFmtId="0" fontId="13" fillId="3" borderId="0" xfId="0" applyFont="1" applyFill="1" applyAlignment="1">
      <alignment horizontal="right" vertical="center"/>
    </xf>
    <xf numFmtId="3" fontId="14" fillId="3" borderId="0" xfId="0" applyNumberFormat="1" applyFont="1" applyFill="1" applyAlignment="1">
      <alignment vertical="center" wrapText="1"/>
    </xf>
    <xf numFmtId="0" fontId="15" fillId="3" borderId="0" xfId="0" applyFont="1" applyFill="1" applyAlignment="1">
      <alignment vertical="center" wrapText="1"/>
    </xf>
    <xf numFmtId="0" fontId="14" fillId="3" borderId="0" xfId="0" applyFont="1" applyFill="1" applyAlignment="1">
      <alignment horizontal="left" vertical="center" wrapText="1"/>
    </xf>
    <xf numFmtId="169" fontId="16" fillId="3" borderId="0" xfId="0" applyNumberFormat="1" applyFont="1" applyFill="1" applyAlignment="1">
      <alignment horizontal="left" vertical="center"/>
    </xf>
    <xf numFmtId="167" fontId="14" fillId="3" borderId="0" xfId="0" applyNumberFormat="1" applyFont="1" applyFill="1" applyAlignment="1">
      <alignment horizontal="right"/>
    </xf>
    <xf numFmtId="169" fontId="15" fillId="3" borderId="0" xfId="0" applyNumberFormat="1" applyFont="1" applyFill="1" applyAlignment="1">
      <alignment horizontal="left" vertical="center"/>
    </xf>
    <xf numFmtId="165" fontId="0" fillId="3" borderId="0" xfId="0" applyNumberFormat="1" applyFill="1"/>
    <xf numFmtId="9" fontId="17" fillId="7" borderId="0" xfId="0" applyNumberFormat="1" applyFont="1" applyFill="1" applyAlignment="1">
      <alignment horizontal="center" vertical="center"/>
    </xf>
    <xf numFmtId="0" fontId="14" fillId="3" borderId="40" xfId="0" applyFont="1" applyFill="1" applyBorder="1" applyAlignment="1">
      <alignment vertical="center"/>
    </xf>
    <xf numFmtId="0" fontId="29" fillId="0" borderId="1" xfId="5" applyFont="1" applyFill="1" applyBorder="1" applyAlignment="1">
      <alignment horizontal="left" vertical="top" wrapText="1"/>
    </xf>
    <xf numFmtId="0" fontId="12" fillId="0" borderId="0" xfId="0" applyFont="1" applyAlignment="1">
      <alignment horizontal="left" vertical="center"/>
    </xf>
    <xf numFmtId="0" fontId="20" fillId="3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left" vertical="center" wrapText="1"/>
    </xf>
    <xf numFmtId="0" fontId="11" fillId="3" borderId="0" xfId="0" applyFont="1" applyFill="1" applyAlignment="1">
      <alignment vertical="center"/>
    </xf>
    <xf numFmtId="0" fontId="24" fillId="3" borderId="0" xfId="0" applyFont="1" applyFill="1" applyAlignment="1">
      <alignment horizontal="right" vertical="center"/>
    </xf>
    <xf numFmtId="0" fontId="24" fillId="3" borderId="0" xfId="0" applyFont="1" applyFill="1" applyAlignment="1">
      <alignment horizontal="right" vertical="center" wrapText="1"/>
    </xf>
    <xf numFmtId="0" fontId="14" fillId="0" borderId="0" xfId="0" applyFont="1" applyAlignment="1">
      <alignment vertical="center"/>
    </xf>
    <xf numFmtId="165" fontId="14" fillId="0" borderId="0" xfId="0" applyNumberFormat="1" applyFont="1" applyAlignment="1">
      <alignment horizontal="right" vertical="center" wrapText="1"/>
    </xf>
    <xf numFmtId="1" fontId="19" fillId="0" borderId="0" xfId="0" applyNumberFormat="1" applyFont="1" applyAlignment="1">
      <alignment horizontal="center" vertical="center"/>
    </xf>
    <xf numFmtId="165" fontId="19" fillId="0" borderId="0" xfId="0" applyNumberFormat="1" applyFont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25" fillId="6" borderId="40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2" fillId="0" borderId="10" xfId="0" applyFont="1" applyBorder="1" applyAlignment="1">
      <alignment vertical="center"/>
    </xf>
    <xf numFmtId="0" fontId="20" fillId="0" borderId="10" xfId="0" applyFont="1" applyBorder="1" applyAlignment="1">
      <alignment horizontal="center" vertical="center"/>
    </xf>
    <xf numFmtId="3" fontId="11" fillId="3" borderId="0" xfId="0" applyNumberFormat="1" applyFont="1" applyFill="1" applyAlignment="1">
      <alignment horizontal="left" vertical="center" wrapText="1"/>
    </xf>
    <xf numFmtId="0" fontId="14" fillId="9" borderId="1" xfId="0" applyFont="1" applyFill="1" applyBorder="1" applyAlignment="1">
      <alignment vertical="center"/>
    </xf>
    <xf numFmtId="0" fontId="25" fillId="6" borderId="11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 wrapText="1"/>
    </xf>
    <xf numFmtId="0" fontId="25" fillId="6" borderId="12" xfId="0" applyFont="1" applyFill="1" applyBorder="1" applyAlignment="1">
      <alignment horizontal="center" vertical="center" wrapText="1"/>
    </xf>
    <xf numFmtId="0" fontId="19" fillId="0" borderId="39" xfId="0" applyFont="1" applyBorder="1" applyAlignment="1">
      <alignment horizontal="left" vertical="center" wrapText="1"/>
    </xf>
    <xf numFmtId="0" fontId="14" fillId="8" borderId="40" xfId="0" applyFont="1" applyFill="1" applyBorder="1" applyAlignment="1">
      <alignment vertical="center" wrapText="1"/>
    </xf>
    <xf numFmtId="0" fontId="14" fillId="8" borderId="40" xfId="0" applyFont="1" applyFill="1" applyBorder="1" applyAlignment="1">
      <alignment horizontal="center" vertical="center"/>
    </xf>
    <xf numFmtId="1" fontId="14" fillId="8" borderId="40" xfId="0" applyNumberFormat="1" applyFont="1" applyFill="1" applyBorder="1" applyAlignment="1">
      <alignment horizontal="center" vertical="center"/>
    </xf>
    <xf numFmtId="170" fontId="14" fillId="8" borderId="40" xfId="0" applyNumberFormat="1" applyFont="1" applyFill="1" applyBorder="1" applyAlignment="1">
      <alignment vertical="center"/>
    </xf>
    <xf numFmtId="167" fontId="17" fillId="8" borderId="44" xfId="3" applyNumberFormat="1" applyFont="1" applyFill="1" applyBorder="1" applyAlignment="1">
      <alignment vertical="center" wrapText="1"/>
    </xf>
    <xf numFmtId="165" fontId="0" fillId="0" borderId="0" xfId="0" applyNumberFormat="1" applyAlignment="1">
      <alignment vertical="center"/>
    </xf>
    <xf numFmtId="167" fontId="21" fillId="7" borderId="49" xfId="2" applyNumberFormat="1" applyFont="1" applyFill="1" applyBorder="1" applyAlignment="1">
      <alignment horizontal="center" vertical="center"/>
    </xf>
    <xf numFmtId="167" fontId="21" fillId="7" borderId="50" xfId="2" applyNumberFormat="1" applyFont="1" applyFill="1" applyBorder="1" applyAlignment="1">
      <alignment horizontal="center" vertical="center"/>
    </xf>
    <xf numFmtId="12" fontId="12" fillId="3" borderId="0" xfId="0" applyNumberFormat="1" applyFont="1" applyFill="1" applyAlignment="1">
      <alignment horizontal="left" vertical="center"/>
    </xf>
    <xf numFmtId="12" fontId="11" fillId="3" borderId="0" xfId="0" applyNumberFormat="1" applyFont="1" applyFill="1" applyAlignment="1">
      <alignment horizontal="left" vertical="center"/>
    </xf>
    <xf numFmtId="3" fontId="17" fillId="8" borderId="0" xfId="0" applyNumberFormat="1" applyFont="1" applyFill="1" applyAlignment="1">
      <alignment horizontal="center"/>
    </xf>
    <xf numFmtId="167" fontId="17" fillId="8" borderId="0" xfId="0" applyNumberFormat="1" applyFont="1" applyFill="1" applyAlignment="1">
      <alignment horizontal="right"/>
    </xf>
    <xf numFmtId="0" fontId="31" fillId="8" borderId="0" xfId="0" applyFont="1" applyFill="1"/>
    <xf numFmtId="0" fontId="17" fillId="7" borderId="35" xfId="0" applyFont="1" applyFill="1" applyBorder="1" applyAlignment="1">
      <alignment vertical="center" wrapText="1"/>
    </xf>
    <xf numFmtId="166" fontId="17" fillId="7" borderId="35" xfId="0" applyNumberFormat="1" applyFont="1" applyFill="1" applyBorder="1" applyAlignment="1">
      <alignment horizontal="center" vertical="center" wrapText="1"/>
    </xf>
    <xf numFmtId="0" fontId="27" fillId="0" borderId="39" xfId="0" applyFont="1" applyBorder="1" applyAlignment="1">
      <alignment horizontal="left" vertical="center" wrapText="1"/>
    </xf>
    <xf numFmtId="1" fontId="18" fillId="3" borderId="40" xfId="5" applyNumberFormat="1" applyFont="1" applyFill="1" applyBorder="1" applyAlignment="1">
      <alignment horizontal="center" vertical="center"/>
    </xf>
    <xf numFmtId="164" fontId="18" fillId="3" borderId="1" xfId="5" applyNumberFormat="1" applyFont="1" applyFill="1" applyBorder="1" applyAlignment="1">
      <alignment horizontal="center" vertical="center"/>
    </xf>
    <xf numFmtId="0" fontId="18" fillId="3" borderId="38" xfId="5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165" fontId="18" fillId="3" borderId="1" xfId="3" applyFont="1" applyFill="1" applyBorder="1" applyAlignment="1">
      <alignment horizontal="center" vertical="center"/>
    </xf>
    <xf numFmtId="0" fontId="32" fillId="0" borderId="39" xfId="0" applyFont="1" applyBorder="1" applyAlignment="1">
      <alignment horizontal="left" vertical="center" wrapText="1"/>
    </xf>
    <xf numFmtId="165" fontId="19" fillId="0" borderId="38" xfId="3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1" fontId="18" fillId="3" borderId="51" xfId="5" applyNumberFormat="1" applyFont="1" applyFill="1" applyBorder="1" applyAlignment="1">
      <alignment horizontal="center" vertical="center"/>
    </xf>
    <xf numFmtId="1" fontId="19" fillId="0" borderId="7" xfId="0" applyNumberFormat="1" applyFont="1" applyBorder="1" applyAlignment="1">
      <alignment horizontal="center" vertical="center"/>
    </xf>
    <xf numFmtId="165" fontId="18" fillId="3" borderId="7" xfId="7" applyFont="1" applyFill="1" applyBorder="1" applyAlignment="1" applyProtection="1">
      <alignment horizontal="center" vertical="center"/>
    </xf>
    <xf numFmtId="165" fontId="19" fillId="0" borderId="7" xfId="0" applyNumberFormat="1" applyFont="1" applyBorder="1" applyAlignment="1">
      <alignment horizontal="center" vertical="center" wrapText="1"/>
    </xf>
    <xf numFmtId="165" fontId="19" fillId="0" borderId="13" xfId="0" applyNumberFormat="1" applyFont="1" applyBorder="1" applyAlignment="1">
      <alignment horizontal="center" vertical="center" wrapText="1"/>
    </xf>
    <xf numFmtId="1" fontId="18" fillId="0" borderId="11" xfId="5" applyNumberFormat="1" applyFont="1" applyFill="1" applyBorder="1" applyAlignment="1">
      <alignment horizontal="center" vertical="center"/>
    </xf>
    <xf numFmtId="9" fontId="18" fillId="0" borderId="1" xfId="6" applyFont="1" applyFill="1" applyBorder="1" applyAlignment="1">
      <alignment horizontal="center" vertical="center"/>
    </xf>
    <xf numFmtId="9" fontId="18" fillId="3" borderId="39" xfId="6" applyFont="1" applyFill="1" applyBorder="1" applyAlignment="1">
      <alignment horizontal="center" vertical="center"/>
    </xf>
    <xf numFmtId="165" fontId="18" fillId="3" borderId="39" xfId="7" applyFont="1" applyFill="1" applyBorder="1" applyAlignment="1" applyProtection="1">
      <alignment horizontal="center" vertical="center"/>
    </xf>
    <xf numFmtId="0" fontId="18" fillId="3" borderId="7" xfId="5" applyFont="1" applyFill="1" applyBorder="1" applyAlignment="1">
      <alignment horizontal="center" vertical="center"/>
    </xf>
    <xf numFmtId="0" fontId="18" fillId="3" borderId="1" xfId="5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18" fillId="3" borderId="7" xfId="5" applyFont="1" applyFill="1" applyBorder="1" applyAlignment="1">
      <alignment horizontal="center" vertical="center" wrapText="1"/>
    </xf>
    <xf numFmtId="1" fontId="18" fillId="3" borderId="24" xfId="5" applyNumberFormat="1" applyFont="1" applyFill="1" applyBorder="1" applyAlignment="1">
      <alignment horizontal="center" vertical="center"/>
    </xf>
    <xf numFmtId="0" fontId="18" fillId="3" borderId="43" xfId="5" applyFont="1" applyFill="1" applyBorder="1" applyAlignment="1">
      <alignment horizontal="center" vertical="center"/>
    </xf>
    <xf numFmtId="1" fontId="19" fillId="0" borderId="40" xfId="0" applyNumberFormat="1" applyFont="1" applyBorder="1" applyAlignment="1">
      <alignment horizontal="center" vertical="center"/>
    </xf>
    <xf numFmtId="9" fontId="18" fillId="3" borderId="40" xfId="6" applyFont="1" applyFill="1" applyBorder="1" applyAlignment="1">
      <alignment horizontal="center" vertical="center"/>
    </xf>
    <xf numFmtId="2" fontId="18" fillId="3" borderId="36" xfId="5" applyNumberFormat="1" applyFont="1" applyFill="1" applyBorder="1" applyAlignment="1">
      <alignment horizontal="center" vertical="center"/>
    </xf>
    <xf numFmtId="165" fontId="18" fillId="3" borderId="40" xfId="7" applyFont="1" applyFill="1" applyBorder="1" applyAlignment="1" applyProtection="1">
      <alignment horizontal="center" vertical="center"/>
    </xf>
    <xf numFmtId="165" fontId="19" fillId="0" borderId="40" xfId="0" applyNumberFormat="1" applyFont="1" applyBorder="1" applyAlignment="1">
      <alignment horizontal="center" vertical="center" wrapText="1"/>
    </xf>
    <xf numFmtId="165" fontId="19" fillId="0" borderId="44" xfId="0" applyNumberFormat="1" applyFont="1" applyBorder="1" applyAlignment="1">
      <alignment horizontal="center" vertical="center" wrapText="1"/>
    </xf>
    <xf numFmtId="0" fontId="27" fillId="0" borderId="39" xfId="0" applyFont="1" applyBorder="1" applyAlignment="1">
      <alignment horizontal="left" vertical="center"/>
    </xf>
    <xf numFmtId="0" fontId="14" fillId="3" borderId="8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65" fontId="14" fillId="3" borderId="0" xfId="3" applyFont="1" applyFill="1" applyBorder="1" applyAlignment="1">
      <alignment horizontal="center" vertical="center"/>
    </xf>
    <xf numFmtId="165" fontId="14" fillId="3" borderId="0" xfId="0" applyNumberFormat="1" applyFont="1" applyFill="1" applyAlignment="1">
      <alignment horizontal="center" vertical="center" wrapText="1"/>
    </xf>
    <xf numFmtId="165" fontId="14" fillId="3" borderId="10" xfId="0" applyNumberFormat="1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vertical="center"/>
    </xf>
    <xf numFmtId="0" fontId="14" fillId="0" borderId="40" xfId="0" applyFont="1" applyBorder="1" applyAlignment="1">
      <alignment vertical="center"/>
    </xf>
    <xf numFmtId="0" fontId="14" fillId="0" borderId="40" xfId="0" applyFont="1" applyBorder="1" applyAlignment="1">
      <alignment vertical="center" wrapText="1"/>
    </xf>
    <xf numFmtId="0" fontId="14" fillId="0" borderId="40" xfId="0" applyFont="1" applyBorder="1" applyAlignment="1">
      <alignment horizontal="center" vertical="center"/>
    </xf>
    <xf numFmtId="1" fontId="14" fillId="0" borderId="40" xfId="0" applyNumberFormat="1" applyFont="1" applyBorder="1" applyAlignment="1">
      <alignment horizontal="center" vertical="center"/>
    </xf>
    <xf numFmtId="170" fontId="14" fillId="0" borderId="40" xfId="0" applyNumberFormat="1" applyFont="1" applyBorder="1" applyAlignment="1">
      <alignment vertical="center"/>
    </xf>
    <xf numFmtId="165" fontId="14" fillId="0" borderId="40" xfId="3" applyFont="1" applyFill="1" applyBorder="1" applyAlignment="1">
      <alignment horizontal="right" vertical="center"/>
    </xf>
    <xf numFmtId="165" fontId="17" fillId="0" borderId="40" xfId="0" applyNumberFormat="1" applyFont="1" applyBorder="1" applyAlignment="1">
      <alignment horizontal="right" vertical="center" wrapText="1"/>
    </xf>
    <xf numFmtId="167" fontId="17" fillId="0" borderId="44" xfId="3" applyNumberFormat="1" applyFont="1" applyFill="1" applyBorder="1" applyAlignment="1">
      <alignment vertical="center" wrapText="1"/>
    </xf>
    <xf numFmtId="0" fontId="14" fillId="0" borderId="11" xfId="0" applyFont="1" applyBorder="1" applyAlignment="1">
      <alignment vertical="center"/>
    </xf>
    <xf numFmtId="1" fontId="26" fillId="0" borderId="35" xfId="0" applyNumberFormat="1" applyFont="1" applyBorder="1" applyAlignment="1">
      <alignment horizontal="center" vertical="center"/>
    </xf>
    <xf numFmtId="170" fontId="19" fillId="0" borderId="1" xfId="0" applyNumberFormat="1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6" borderId="40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9" fillId="0" borderId="41" xfId="0" applyFont="1" applyBorder="1" applyAlignment="1">
      <alignment vertical="center"/>
    </xf>
    <xf numFmtId="0" fontId="19" fillId="0" borderId="41" xfId="0" applyFont="1" applyBorder="1" applyAlignment="1">
      <alignment horizontal="center" vertical="center"/>
    </xf>
    <xf numFmtId="0" fontId="14" fillId="9" borderId="41" xfId="0" applyFont="1" applyFill="1" applyBorder="1" applyAlignment="1">
      <alignment vertical="center"/>
    </xf>
    <xf numFmtId="0" fontId="27" fillId="0" borderId="41" xfId="5" applyFont="1" applyFill="1" applyBorder="1" applyAlignment="1">
      <alignment horizontal="left" vertical="top" wrapText="1"/>
    </xf>
    <xf numFmtId="0" fontId="13" fillId="0" borderId="1" xfId="5" applyFont="1" applyFill="1" applyBorder="1" applyAlignment="1">
      <alignment horizontal="center" vertical="center" wrapText="1"/>
    </xf>
    <xf numFmtId="0" fontId="19" fillId="0" borderId="52" xfId="0" applyFont="1" applyBorder="1" applyAlignment="1">
      <alignment horizontal="left" vertical="center"/>
    </xf>
    <xf numFmtId="0" fontId="14" fillId="3" borderId="41" xfId="0" applyFont="1" applyFill="1" applyBorder="1" applyAlignment="1">
      <alignment vertical="center"/>
    </xf>
    <xf numFmtId="0" fontId="28" fillId="0" borderId="1" xfId="5" applyFont="1" applyFill="1" applyBorder="1" applyAlignment="1">
      <alignment horizontal="center" vertical="center" wrapText="1"/>
    </xf>
    <xf numFmtId="0" fontId="14" fillId="10" borderId="41" xfId="0" applyFont="1" applyFill="1" applyBorder="1" applyAlignment="1">
      <alignment vertical="center"/>
    </xf>
    <xf numFmtId="0" fontId="19" fillId="0" borderId="52" xfId="0" applyFont="1" applyBorder="1" applyAlignment="1">
      <alignment horizontal="left" vertical="center" wrapText="1"/>
    </xf>
    <xf numFmtId="0" fontId="14" fillId="0" borderId="41" xfId="5" applyFont="1" applyFill="1" applyBorder="1" applyAlignment="1">
      <alignment horizontal="left" vertical="top" wrapText="1"/>
    </xf>
    <xf numFmtId="1" fontId="18" fillId="3" borderId="1" xfId="5" applyNumberFormat="1" applyFont="1" applyFill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9" fillId="3" borderId="8" xfId="5" applyFont="1" applyFill="1" applyBorder="1" applyAlignment="1">
      <alignment horizontal="left" vertical="center" wrapText="1"/>
    </xf>
    <xf numFmtId="0" fontId="29" fillId="0" borderId="39" xfId="0" applyFont="1" applyBorder="1" applyAlignment="1">
      <alignment horizontal="left" vertical="center"/>
    </xf>
    <xf numFmtId="0" fontId="17" fillId="8" borderId="9" xfId="0" applyFont="1" applyFill="1" applyBorder="1" applyAlignment="1">
      <alignment horizontal="center" vertical="center"/>
    </xf>
    <xf numFmtId="49" fontId="16" fillId="0" borderId="9" xfId="0" applyNumberFormat="1" applyFont="1" applyBorder="1" applyAlignment="1">
      <alignment horizontal="center" vertical="center"/>
    </xf>
    <xf numFmtId="0" fontId="17" fillId="8" borderId="18" xfId="0" applyFont="1" applyFill="1" applyBorder="1" applyAlignment="1">
      <alignment horizontal="center" vertical="center"/>
    </xf>
    <xf numFmtId="0" fontId="17" fillId="8" borderId="4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0" fillId="6" borderId="22" xfId="0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1" fontId="16" fillId="3" borderId="7" xfId="5" applyNumberFormat="1" applyFont="1" applyFill="1" applyBorder="1" applyAlignment="1">
      <alignment horizontal="center" vertical="center" wrapText="1"/>
    </xf>
    <xf numFmtId="1" fontId="16" fillId="3" borderId="39" xfId="5" applyNumberFormat="1" applyFont="1" applyFill="1" applyBorder="1" applyAlignment="1">
      <alignment horizontal="center" vertical="center" wrapText="1"/>
    </xf>
    <xf numFmtId="0" fontId="25" fillId="8" borderId="8" xfId="0" applyFont="1" applyFill="1" applyBorder="1" applyAlignment="1">
      <alignment horizontal="center" vertical="center"/>
    </xf>
    <xf numFmtId="0" fontId="25" fillId="8" borderId="0" xfId="0" applyFont="1" applyFill="1" applyAlignment="1">
      <alignment horizontal="center" vertical="center"/>
    </xf>
    <xf numFmtId="0" fontId="25" fillId="8" borderId="2" xfId="0" applyFont="1" applyFill="1" applyBorder="1" applyAlignment="1">
      <alignment horizontal="center" vertical="center"/>
    </xf>
    <xf numFmtId="0" fontId="25" fillId="8" borderId="33" xfId="0" applyFont="1" applyFill="1" applyBorder="1" applyAlignment="1">
      <alignment horizontal="center" vertical="center"/>
    </xf>
    <xf numFmtId="0" fontId="17" fillId="7" borderId="41" xfId="0" applyFont="1" applyFill="1" applyBorder="1" applyAlignment="1">
      <alignment horizontal="right" vertical="center"/>
    </xf>
    <xf numFmtId="0" fontId="17" fillId="7" borderId="40" xfId="0" applyFont="1" applyFill="1" applyBorder="1" applyAlignment="1">
      <alignment horizontal="right" vertical="center"/>
    </xf>
    <xf numFmtId="0" fontId="17" fillId="7" borderId="35" xfId="0" applyFont="1" applyFill="1" applyBorder="1" applyAlignment="1">
      <alignment horizontal="right" vertical="center"/>
    </xf>
    <xf numFmtId="1" fontId="18" fillId="3" borderId="45" xfId="5" applyNumberFormat="1" applyFont="1" applyFill="1" applyBorder="1" applyAlignment="1">
      <alignment horizontal="center" vertical="center" wrapText="1"/>
    </xf>
    <xf numFmtId="1" fontId="18" fillId="3" borderId="39" xfId="5" applyNumberFormat="1" applyFont="1" applyFill="1" applyBorder="1" applyAlignment="1">
      <alignment horizontal="center" vertical="center" wrapText="1"/>
    </xf>
    <xf numFmtId="1" fontId="18" fillId="3" borderId="7" xfId="5" applyNumberFormat="1" applyFont="1" applyFill="1" applyBorder="1" applyAlignment="1">
      <alignment horizontal="center" vertical="center" wrapText="1"/>
    </xf>
  </cellXfs>
  <cellStyles count="9">
    <cellStyle name="Currency" xfId="3" builtinId="4"/>
    <cellStyle name="Currency 2" xfId="2" xr:uid="{00000000-0005-0000-0000-000001000000}"/>
    <cellStyle name="Currency 3" xfId="7" xr:uid="{A3D0DE26-26CF-485F-BB72-CF57C9BAEF9A}"/>
    <cellStyle name="Normal" xfId="0" builtinId="0"/>
    <cellStyle name="Normal 2 3" xfId="4" xr:uid="{00000000-0005-0000-0000-000003000000}"/>
    <cellStyle name="Note" xfId="5" builtinId="10"/>
    <cellStyle name="Percent" xfId="8" builtinId="5"/>
    <cellStyle name="Percent 2" xfId="6" xr:uid="{894EF222-2471-43AC-9800-881BA9AA9091}"/>
    <cellStyle name="Style 1" xfId="1" xr:uid="{00000000-0005-0000-0000-000004000000}"/>
  </cellStyles>
  <dxfs count="0"/>
  <tableStyles count="0" defaultTableStyle="TableStyleMedium9" defaultPivotStyle="PivotStyleLight16"/>
  <colors>
    <mruColors>
      <color rgb="FF4A4C4C"/>
      <color rgb="FF013554"/>
      <color rgb="FF00496A"/>
      <color rgb="FF001521"/>
      <color rgb="FF00A6A5"/>
      <color rgb="FF00C8C3"/>
      <color rgb="FF00A8A4"/>
      <color rgb="FF00DED9"/>
      <color rgb="FF00BCB8"/>
      <color rgb="FF00DA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DIVISION COST COMPARISON</c:v>
          </c:tx>
          <c:spPr>
            <a:noFill/>
            <a:ln w="9525" cap="flat" cmpd="sng" algn="ctr">
              <a:solidFill>
                <a:schemeClr val="accent1"/>
              </a:solidFill>
              <a:miter lim="800000"/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  <c:invertIfNegative val="0"/>
          <c:cat>
            <c:strRef>
              <c:f>'General Summary'!$B$10:$B$16</c:f>
              <c:strCache>
                <c:ptCount val="7"/>
                <c:pt idx="0">
                  <c:v>General Requirements</c:v>
                </c:pt>
                <c:pt idx="1">
                  <c:v>Plumbing</c:v>
                </c:pt>
                <c:pt idx="2">
                  <c:v>HVAC</c:v>
                </c:pt>
                <c:pt idx="3">
                  <c:v>Electrical</c:v>
                </c:pt>
                <c:pt idx="4">
                  <c:v>Communications</c:v>
                </c:pt>
                <c:pt idx="5">
                  <c:v>Electronics Saftey And Security Devices</c:v>
                </c:pt>
                <c:pt idx="6">
                  <c:v>Utilities</c:v>
                </c:pt>
              </c:strCache>
            </c:strRef>
          </c:cat>
          <c:val>
            <c:numRef>
              <c:f>'General Summary'!$C$10:$C$16</c:f>
              <c:numCache>
                <c:formatCode>_("$"* #,##0_);_("$"* \(#,##0\);_("$"* "-"??_);_(@_)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88A-43C0-9BDF-5ADCB332C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15"/>
        <c:overlap val="-40"/>
        <c:axId val="525215184"/>
        <c:axId val="525188976"/>
      </c:barChart>
      <c:catAx>
        <c:axId val="525215184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525188976"/>
        <c:crosses val="autoZero"/>
        <c:auto val="1"/>
        <c:lblAlgn val="ctr"/>
        <c:lblOffset val="100"/>
        <c:noMultiLvlLbl val="0"/>
      </c:catAx>
      <c:valAx>
        <c:axId val="52518897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525215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3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188259</xdr:colOff>
      <xdr:row>1</xdr:row>
      <xdr:rowOff>9973</xdr:rowOff>
    </xdr:from>
    <xdr:to>
      <xdr:col>13</xdr:col>
      <xdr:colOff>6053</xdr:colOff>
      <xdr:row>4</xdr:row>
      <xdr:rowOff>5155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A38B9B0-8722-44AC-8EC7-6AAF6A119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5788" y="278914"/>
          <a:ext cx="1891181" cy="671345"/>
        </a:xfrm>
        <a:prstGeom prst="rect">
          <a:avLst/>
        </a:prstGeom>
      </xdr:spPr>
    </xdr:pic>
    <xdr:clientData/>
  </xdr:twoCellAnchor>
  <xdr:twoCellAnchor>
    <xdr:from>
      <xdr:col>3</xdr:col>
      <xdr:colOff>1333500</xdr:colOff>
      <xdr:row>8</xdr:row>
      <xdr:rowOff>0</xdr:rowOff>
    </xdr:from>
    <xdr:to>
      <xdr:col>12</xdr:col>
      <xdr:colOff>661147</xdr:colOff>
      <xdr:row>22</xdr:row>
      <xdr:rowOff>190500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47D37AD-DFDF-5416-2814-CD180CDD60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457200</xdr:colOff>
      <xdr:row>1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7412386-664B-4E9A-89CC-75563F337391}"/>
            </a:ext>
          </a:extLst>
        </xdr:cNvPr>
        <xdr:cNvSpPr txBox="1"/>
      </xdr:nvSpPr>
      <xdr:spPr>
        <a:xfrm>
          <a:off x="146685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11</xdr:col>
      <xdr:colOff>598370</xdr:colOff>
      <xdr:row>2</xdr:row>
      <xdr:rowOff>8227</xdr:rowOff>
    </xdr:from>
    <xdr:to>
      <xdr:col>13</xdr:col>
      <xdr:colOff>873027</xdr:colOff>
      <xdr:row>5</xdr:row>
      <xdr:rowOff>72986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601B92A-2E1D-489A-A33E-6A0D41DE3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2319" y="278303"/>
          <a:ext cx="2064786" cy="7465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457200</xdr:colOff>
      <xdr:row>1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0AE16E7-EBC4-4709-B708-EE49A0B01C99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AA698EF-8B21-4083-8FF2-2368E1AA482A}"/>
            </a:ext>
          </a:extLst>
        </xdr:cNvPr>
        <xdr:cNvSpPr txBox="1"/>
      </xdr:nvSpPr>
      <xdr:spPr>
        <a:xfrm>
          <a:off x="16764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8451A73-0B58-4EC3-8B56-6D831AB2065C}"/>
            </a:ext>
          </a:extLst>
        </xdr:cNvPr>
        <xdr:cNvSpPr txBox="1"/>
      </xdr:nvSpPr>
      <xdr:spPr>
        <a:xfrm>
          <a:off x="1219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4</xdr:col>
      <xdr:colOff>70485</xdr:colOff>
      <xdr:row>2</xdr:row>
      <xdr:rowOff>11350</xdr:rowOff>
    </xdr:from>
    <xdr:to>
      <xdr:col>6</xdr:col>
      <xdr:colOff>21821</xdr:colOff>
      <xdr:row>5</xdr:row>
      <xdr:rowOff>98405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05360C4-982F-41E4-922B-2C51A45C11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9271" y="283493"/>
          <a:ext cx="2052823" cy="781019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 panose="020B0606020104020203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 panose="020B0602020104020603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/>
  </sheetPr>
  <dimension ref="A1:M38"/>
  <sheetViews>
    <sheetView view="pageBreakPreview" topLeftCell="A2" zoomScaleNormal="100" zoomScaleSheetLayoutView="100" workbookViewId="0">
      <selection activeCell="B2" sqref="B2"/>
    </sheetView>
  </sheetViews>
  <sheetFormatPr defaultColWidth="9" defaultRowHeight="13.8" x14ac:dyDescent="0.25"/>
  <cols>
    <col min="1" max="1" width="24.3984375" style="7" customWidth="1"/>
    <col min="2" max="2" width="44.19921875" style="7" customWidth="1"/>
    <col min="3" max="4" width="17.59765625" style="8" customWidth="1"/>
    <col min="5" max="16384" width="9" style="7"/>
  </cols>
  <sheetData>
    <row r="1" spans="1:13" ht="21" thickBot="1" x14ac:dyDescent="0.3">
      <c r="A1" s="275" t="s">
        <v>25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7"/>
    </row>
    <row r="2" spans="1:13" ht="17.399999999999999" x14ac:dyDescent="0.25">
      <c r="A2" s="31" t="str">
        <f>'Takeoff Breakdown'!A3</f>
        <v>Prepared for:</v>
      </c>
      <c r="B2" s="42" t="str">
        <f>'Takeoff Breakdown'!B3</f>
        <v>606 North Mechanic Street, El Campo, Texas 77437</v>
      </c>
      <c r="C2" s="155"/>
      <c r="D2" s="7"/>
      <c r="M2" s="142"/>
    </row>
    <row r="3" spans="1:13" ht="17.399999999999999" x14ac:dyDescent="0.25">
      <c r="A3" s="31" t="str">
        <f>'Takeoff Breakdown'!A4</f>
        <v>Project ID:</v>
      </c>
      <c r="B3" s="197">
        <f>'Takeoff Breakdown'!B4</f>
        <v>45905</v>
      </c>
      <c r="C3" s="155"/>
      <c r="D3" s="7"/>
      <c r="M3" s="142"/>
    </row>
    <row r="4" spans="1:13" ht="17.399999999999999" x14ac:dyDescent="0.25">
      <c r="A4" s="31" t="str">
        <f>'Takeoff Breakdown'!A5</f>
        <v>Scope:</v>
      </c>
      <c r="B4" s="156" t="str">
        <f>'Takeoff Breakdown'!B5</f>
        <v>MEP</v>
      </c>
      <c r="C4" s="157"/>
      <c r="D4" s="7"/>
      <c r="M4" s="142"/>
    </row>
    <row r="5" spans="1:13" customFormat="1" ht="17.399999999999999" x14ac:dyDescent="0.25">
      <c r="A5" s="31" t="s">
        <v>12</v>
      </c>
      <c r="B5" s="158">
        <v>1</v>
      </c>
      <c r="C5" s="157"/>
      <c r="D5" s="7"/>
      <c r="E5" s="7"/>
      <c r="F5" s="7"/>
      <c r="G5" s="7"/>
      <c r="H5" s="7"/>
      <c r="I5" s="7"/>
      <c r="J5" s="7"/>
      <c r="K5" s="7"/>
      <c r="L5" s="7"/>
      <c r="M5" s="142"/>
    </row>
    <row r="6" spans="1:13" ht="17.399999999999999" x14ac:dyDescent="0.3">
      <c r="A6" s="31" t="s">
        <v>16</v>
      </c>
      <c r="B6" s="159">
        <f ca="1">'Takeoff Breakdown'!N9</f>
        <v>45908</v>
      </c>
      <c r="C6" s="160"/>
      <c r="D6" s="7"/>
      <c r="M6" s="142"/>
    </row>
    <row r="7" spans="1:13" ht="15.6" x14ac:dyDescent="0.3">
      <c r="A7" s="33"/>
      <c r="B7" s="161"/>
      <c r="C7" s="160"/>
      <c r="D7" s="7"/>
      <c r="M7" s="142"/>
    </row>
    <row r="8" spans="1:13" ht="16.2" thickBot="1" x14ac:dyDescent="0.35">
      <c r="A8" s="146" t="s">
        <v>29</v>
      </c>
      <c r="B8" s="199">
        <v>2155</v>
      </c>
      <c r="C8" s="200"/>
      <c r="D8" s="201"/>
      <c r="M8" s="142"/>
    </row>
    <row r="9" spans="1:13" ht="31.8" thickBot="1" x14ac:dyDescent="0.3">
      <c r="A9" s="139" t="s">
        <v>80</v>
      </c>
      <c r="B9" s="140" t="s">
        <v>0</v>
      </c>
      <c r="C9" s="141" t="s">
        <v>13</v>
      </c>
      <c r="D9" s="141" t="s">
        <v>50</v>
      </c>
      <c r="M9" s="142"/>
    </row>
    <row r="10" spans="1:13" ht="15.6" x14ac:dyDescent="0.3">
      <c r="A10" s="136">
        <v>1000</v>
      </c>
      <c r="B10" s="137" t="s">
        <v>70</v>
      </c>
      <c r="C10" s="138">
        <f>'Takeoff Breakdown'!N19</f>
        <v>0</v>
      </c>
      <c r="D10" s="138">
        <f t="shared" ref="D10:D16" si="0">C10/$B$8</f>
        <v>0</v>
      </c>
      <c r="M10" s="142"/>
    </row>
    <row r="11" spans="1:13" ht="15.6" x14ac:dyDescent="0.3">
      <c r="A11" s="34">
        <v>22000</v>
      </c>
      <c r="B11" s="35" t="s">
        <v>187</v>
      </c>
      <c r="C11" s="36">
        <f>'Takeoff Breakdown'!N223</f>
        <v>0</v>
      </c>
      <c r="D11" s="36">
        <f t="shared" si="0"/>
        <v>0</v>
      </c>
      <c r="M11" s="142"/>
    </row>
    <row r="12" spans="1:13" ht="15.6" x14ac:dyDescent="0.3">
      <c r="A12" s="34">
        <v>23000</v>
      </c>
      <c r="B12" s="35" t="s">
        <v>42</v>
      </c>
      <c r="C12" s="36">
        <f>'Takeoff Breakdown'!N322</f>
        <v>0</v>
      </c>
      <c r="D12" s="36">
        <f t="shared" si="0"/>
        <v>0</v>
      </c>
      <c r="M12" s="142"/>
    </row>
    <row r="13" spans="1:13" ht="15.6" x14ac:dyDescent="0.3">
      <c r="A13" s="34">
        <v>26000</v>
      </c>
      <c r="B13" s="35" t="s">
        <v>188</v>
      </c>
      <c r="C13" s="36">
        <f>'Takeoff Breakdown'!N473</f>
        <v>0</v>
      </c>
      <c r="D13" s="36">
        <f t="shared" si="0"/>
        <v>0</v>
      </c>
      <c r="M13" s="142"/>
    </row>
    <row r="14" spans="1:13" ht="15.6" x14ac:dyDescent="0.3">
      <c r="A14" s="34">
        <v>27000</v>
      </c>
      <c r="B14" s="35" t="s">
        <v>189</v>
      </c>
      <c r="C14" s="36">
        <f>'Takeoff Breakdown'!N511</f>
        <v>0</v>
      </c>
      <c r="D14" s="36">
        <f t="shared" si="0"/>
        <v>0</v>
      </c>
      <c r="M14" s="142"/>
    </row>
    <row r="15" spans="1:13" ht="15.6" x14ac:dyDescent="0.3">
      <c r="A15" s="34">
        <v>28000</v>
      </c>
      <c r="B15" s="35" t="s">
        <v>190</v>
      </c>
      <c r="C15" s="36">
        <f>'Takeoff Breakdown'!N527</f>
        <v>0</v>
      </c>
      <c r="D15" s="36">
        <f t="shared" si="0"/>
        <v>0</v>
      </c>
      <c r="M15" s="142"/>
    </row>
    <row r="16" spans="1:13" ht="16.2" thickBot="1" x14ac:dyDescent="0.35">
      <c r="A16" s="34">
        <v>33000</v>
      </c>
      <c r="B16" s="35" t="s">
        <v>191</v>
      </c>
      <c r="C16" s="36">
        <f>'Takeoff Breakdown'!N582</f>
        <v>0</v>
      </c>
      <c r="D16" s="36">
        <f t="shared" si="0"/>
        <v>0</v>
      </c>
      <c r="M16" s="142"/>
    </row>
    <row r="17" spans="1:13" ht="16.2" thickBot="1" x14ac:dyDescent="0.3">
      <c r="A17" s="271" t="s">
        <v>14</v>
      </c>
      <c r="B17" s="271"/>
      <c r="C17" s="37">
        <f>SUM(C10:C16)</f>
        <v>0</v>
      </c>
      <c r="D17" s="37">
        <f>SUM(D10:D16)</f>
        <v>0</v>
      </c>
      <c r="F17" s="162"/>
      <c r="M17" s="142"/>
    </row>
    <row r="18" spans="1:13" ht="16.2" thickBot="1" x14ac:dyDescent="0.3">
      <c r="A18" s="272"/>
      <c r="B18" s="272"/>
      <c r="C18" s="272"/>
      <c r="D18" s="272"/>
      <c r="M18" s="142"/>
    </row>
    <row r="19" spans="1:13" ht="15.6" x14ac:dyDescent="0.25">
      <c r="A19" s="38" t="s">
        <v>17</v>
      </c>
      <c r="B19" s="163">
        <f>+'Takeoff Breakdown'!M585</f>
        <v>0.15</v>
      </c>
      <c r="C19" s="195">
        <f>C17*B19</f>
        <v>0</v>
      </c>
      <c r="D19" s="40">
        <f>D17*B19</f>
        <v>0</v>
      </c>
      <c r="E19" s="162"/>
      <c r="F19" s="162"/>
      <c r="M19" s="142"/>
    </row>
    <row r="20" spans="1:13" ht="15.6" x14ac:dyDescent="0.25">
      <c r="A20" s="38" t="s">
        <v>3</v>
      </c>
      <c r="B20" s="163">
        <f>+'Takeoff Breakdown'!M586</f>
        <v>0</v>
      </c>
      <c r="C20" s="196">
        <f>C17*B20</f>
        <v>0</v>
      </c>
      <c r="D20" s="39">
        <f>D17*B20</f>
        <v>0</v>
      </c>
      <c r="M20" s="142"/>
    </row>
    <row r="21" spans="1:13" ht="15.6" x14ac:dyDescent="0.25">
      <c r="A21" s="38" t="s">
        <v>15</v>
      </c>
      <c r="B21" s="163">
        <f>+'Takeoff Breakdown'!M587</f>
        <v>0</v>
      </c>
      <c r="C21" s="196">
        <f>C17*B21</f>
        <v>0</v>
      </c>
      <c r="D21" s="39">
        <f>D17*B21</f>
        <v>0</v>
      </c>
      <c r="M21" s="142"/>
    </row>
    <row r="22" spans="1:13" ht="16.2" thickBot="1" x14ac:dyDescent="0.3">
      <c r="A22" s="38" t="s">
        <v>24</v>
      </c>
      <c r="B22" s="163">
        <f>'Takeoff Breakdown'!M588</f>
        <v>0</v>
      </c>
      <c r="C22" s="196">
        <f>C17*B22</f>
        <v>0</v>
      </c>
      <c r="D22" s="39">
        <f>D17*B22</f>
        <v>0</v>
      </c>
      <c r="M22" s="142"/>
    </row>
    <row r="23" spans="1:13" ht="16.2" thickBot="1" x14ac:dyDescent="0.3">
      <c r="A23" s="273" t="s">
        <v>11</v>
      </c>
      <c r="B23" s="274"/>
      <c r="C23" s="37">
        <f>SUM(C17,C19:C22)</f>
        <v>0</v>
      </c>
      <c r="D23" s="37">
        <f>SUM(D17,D19:D22)</f>
        <v>0</v>
      </c>
      <c r="E23" s="143"/>
      <c r="F23" s="144"/>
      <c r="G23" s="144"/>
      <c r="H23" s="144"/>
      <c r="I23" s="144"/>
      <c r="J23" s="144"/>
      <c r="K23" s="144"/>
      <c r="L23" s="144"/>
      <c r="M23" s="145"/>
    </row>
    <row r="30" spans="1:13" x14ac:dyDescent="0.25">
      <c r="C30" s="7"/>
      <c r="D30" s="7"/>
    </row>
    <row r="31" spans="1:13" x14ac:dyDescent="0.25">
      <c r="C31" s="7"/>
      <c r="D31" s="7"/>
    </row>
    <row r="32" spans="1:13" x14ac:dyDescent="0.25">
      <c r="C32" s="7"/>
      <c r="D32" s="7"/>
    </row>
    <row r="33" s="7" customFormat="1" x14ac:dyDescent="0.25"/>
    <row r="34" s="7" customFormat="1" x14ac:dyDescent="0.25"/>
    <row r="35" s="7" customFormat="1" x14ac:dyDescent="0.25"/>
    <row r="36" s="7" customFormat="1" x14ac:dyDescent="0.25"/>
    <row r="37" s="7" customFormat="1" x14ac:dyDescent="0.25"/>
    <row r="38" s="7" customFormat="1" x14ac:dyDescent="0.25"/>
  </sheetData>
  <mergeCells count="4">
    <mergeCell ref="A17:B17"/>
    <mergeCell ref="A18:D18"/>
    <mergeCell ref="A23:B23"/>
    <mergeCell ref="A1:M1"/>
  </mergeCells>
  <pageMargins left="0.7" right="0.7" top="0.75" bottom="0.75" header="0.3" footer="0.3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  <pageSetUpPr fitToPage="1"/>
  </sheetPr>
  <dimension ref="A1:T593"/>
  <sheetViews>
    <sheetView showGridLines="0" tabSelected="1" view="pageBreakPreview" topLeftCell="A241" zoomScale="85" zoomScaleNormal="85" zoomScaleSheetLayoutView="85" workbookViewId="0">
      <selection activeCell="H256" sqref="H256"/>
    </sheetView>
  </sheetViews>
  <sheetFormatPr defaultColWidth="9" defaultRowHeight="13.8" x14ac:dyDescent="0.25"/>
  <cols>
    <col min="1" max="3" width="16" style="4" customWidth="1"/>
    <col min="4" max="4" width="60.69921875" style="4" customWidth="1"/>
    <col min="5" max="5" width="10.59765625" style="4" customWidth="1"/>
    <col min="6" max="6" width="11.09765625" style="5" bestFit="1" customWidth="1"/>
    <col min="7" max="7" width="10.3984375" style="5" bestFit="1" customWidth="1"/>
    <col min="8" max="8" width="14" style="5" customWidth="1"/>
    <col min="9" max="9" width="11.3984375" style="5" bestFit="1" customWidth="1"/>
    <col min="10" max="10" width="9.19921875" style="5" bestFit="1" customWidth="1"/>
    <col min="11" max="11" width="12.59765625" style="4" customWidth="1"/>
    <col min="12" max="12" width="11.59765625" style="4" bestFit="1" customWidth="1"/>
    <col min="13" max="13" width="12.09765625" style="10" bestFit="1" customWidth="1"/>
    <col min="14" max="14" width="11.8984375" style="10" bestFit="1" customWidth="1"/>
    <col min="15" max="16384" width="9" style="4"/>
  </cols>
  <sheetData>
    <row r="1" spans="1:20" s="1" customFormat="1" ht="15" hidden="1" customHeight="1" thickTop="1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20" ht="21" thickBot="1" x14ac:dyDescent="0.3">
      <c r="A2" s="275" t="s">
        <v>26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7"/>
    </row>
    <row r="3" spans="1:20" ht="18" x14ac:dyDescent="0.25">
      <c r="A3" s="41" t="s">
        <v>23</v>
      </c>
      <c r="B3" s="42" t="s">
        <v>186</v>
      </c>
      <c r="C3" s="166"/>
      <c r="D3" s="167"/>
      <c r="E3" s="42"/>
      <c r="F3" s="43"/>
      <c r="G3" s="43"/>
      <c r="H3" s="42"/>
      <c r="I3" s="42"/>
      <c r="J3" s="42"/>
      <c r="K3" s="42"/>
      <c r="L3" s="42"/>
      <c r="M3" s="32"/>
      <c r="N3" s="44"/>
    </row>
    <row r="4" spans="1:20" ht="18" customHeight="1" x14ac:dyDescent="0.25">
      <c r="A4" s="41" t="s">
        <v>31</v>
      </c>
      <c r="B4" s="197">
        <v>45905</v>
      </c>
      <c r="C4" s="166"/>
      <c r="D4" s="167"/>
      <c r="E4" s="45"/>
      <c r="F4" s="46"/>
      <c r="G4" s="46"/>
      <c r="H4" s="46"/>
      <c r="I4" s="46"/>
      <c r="J4" s="46"/>
      <c r="K4" s="42"/>
      <c r="L4" s="42"/>
      <c r="M4" s="32"/>
      <c r="N4" s="44"/>
    </row>
    <row r="5" spans="1:20" ht="18" customHeight="1" x14ac:dyDescent="0.25">
      <c r="A5" s="47" t="s">
        <v>19</v>
      </c>
      <c r="B5" s="168" t="s">
        <v>185</v>
      </c>
      <c r="C5" s="169"/>
      <c r="D5" s="167"/>
      <c r="E5" s="48"/>
      <c r="F5" s="48"/>
      <c r="G5" s="46"/>
      <c r="H5" s="46"/>
      <c r="I5" s="46"/>
      <c r="J5" s="46"/>
      <c r="K5" s="170"/>
      <c r="L5" s="170"/>
      <c r="M5" s="171"/>
      <c r="N5" s="49"/>
    </row>
    <row r="6" spans="1:20" ht="18" customHeight="1" x14ac:dyDescent="0.25">
      <c r="A6" s="47"/>
      <c r="B6" s="169"/>
      <c r="C6" s="169"/>
      <c r="D6" s="168"/>
      <c r="E6" s="48"/>
      <c r="F6" s="48"/>
      <c r="G6" s="46"/>
      <c r="H6" s="46"/>
      <c r="I6" s="46"/>
      <c r="J6" s="46"/>
      <c r="K6" s="170"/>
      <c r="L6" s="170"/>
      <c r="M6" s="171"/>
      <c r="N6" s="49"/>
    </row>
    <row r="7" spans="1:20" ht="17.399999999999999" x14ac:dyDescent="0.25">
      <c r="A7" s="47"/>
      <c r="B7" s="169"/>
      <c r="C7" s="169"/>
      <c r="D7" s="168"/>
      <c r="E7" s="48"/>
      <c r="F7" s="48"/>
      <c r="G7" s="46"/>
      <c r="H7" s="46"/>
      <c r="I7" s="46"/>
      <c r="J7" s="46"/>
      <c r="K7" s="170"/>
      <c r="L7" s="170"/>
      <c r="M7" s="171"/>
      <c r="N7" s="49"/>
    </row>
    <row r="8" spans="1:20" ht="17.399999999999999" x14ac:dyDescent="0.25">
      <c r="A8" s="47"/>
      <c r="B8" s="169"/>
      <c r="C8" s="169"/>
      <c r="D8" s="48"/>
      <c r="E8" s="48"/>
      <c r="F8" s="48"/>
      <c r="G8" s="46"/>
      <c r="H8" s="46"/>
      <c r="I8" s="46"/>
      <c r="J8" s="46"/>
      <c r="K8" s="170"/>
      <c r="L8" s="170"/>
      <c r="M8" s="171"/>
      <c r="N8" s="49"/>
    </row>
    <row r="9" spans="1:20" ht="18.600000000000001" thickBot="1" x14ac:dyDescent="0.3">
      <c r="A9" s="50"/>
      <c r="B9" s="166"/>
      <c r="C9" s="166"/>
      <c r="D9" s="51"/>
      <c r="E9" s="45"/>
      <c r="F9" s="46"/>
      <c r="G9" s="46"/>
      <c r="H9" s="46"/>
      <c r="I9" s="46"/>
      <c r="J9" s="46"/>
      <c r="K9" s="42"/>
      <c r="L9" s="42"/>
      <c r="M9" s="32" t="s">
        <v>16</v>
      </c>
      <c r="N9" s="44">
        <f ca="1">TODAY()</f>
        <v>45908</v>
      </c>
    </row>
    <row r="10" spans="1:20" s="1" customFormat="1" ht="59.4" customHeight="1" thickTop="1" x14ac:dyDescent="0.25">
      <c r="A10" s="22" t="s">
        <v>6</v>
      </c>
      <c r="B10" s="23" t="s">
        <v>35</v>
      </c>
      <c r="C10" s="23" t="s">
        <v>36</v>
      </c>
      <c r="D10" s="24" t="s">
        <v>0</v>
      </c>
      <c r="E10" s="24" t="s">
        <v>2</v>
      </c>
      <c r="F10" s="24" t="s">
        <v>1</v>
      </c>
      <c r="G10" s="24" t="s">
        <v>20</v>
      </c>
      <c r="H10" s="24" t="s">
        <v>21</v>
      </c>
      <c r="I10" s="24" t="s">
        <v>37</v>
      </c>
      <c r="J10" s="24" t="s">
        <v>38</v>
      </c>
      <c r="K10" s="24" t="s">
        <v>27</v>
      </c>
      <c r="L10" s="24" t="s">
        <v>28</v>
      </c>
      <c r="M10" s="24" t="s">
        <v>5</v>
      </c>
      <c r="N10" s="25" t="s">
        <v>9</v>
      </c>
      <c r="O10" s="4"/>
      <c r="P10" s="4"/>
      <c r="Q10" s="4"/>
      <c r="R10" s="4"/>
      <c r="S10" s="4"/>
      <c r="T10" s="4"/>
    </row>
    <row r="11" spans="1:20" ht="17.399999999999999" x14ac:dyDescent="0.25">
      <c r="A11" s="79"/>
      <c r="B11" s="80"/>
      <c r="C11" s="80"/>
      <c r="D11" s="81"/>
      <c r="E11" s="82" t="s">
        <v>18</v>
      </c>
      <c r="F11" s="83"/>
      <c r="G11" s="83"/>
      <c r="H11" s="83"/>
      <c r="I11" s="83"/>
      <c r="J11" s="83"/>
      <c r="K11" s="83"/>
      <c r="L11" s="83"/>
      <c r="M11" s="84"/>
      <c r="N11" s="85"/>
      <c r="O11" s="11"/>
      <c r="P11" s="11"/>
      <c r="Q11" s="11"/>
      <c r="R11" s="11"/>
      <c r="S11" s="11"/>
      <c r="T11" s="11"/>
    </row>
    <row r="12" spans="1:20" ht="18" customHeight="1" x14ac:dyDescent="0.25">
      <c r="A12" s="52">
        <f>IF(G12&lt;&gt;"",1+MAX($A$2:A11),"")</f>
        <v>1</v>
      </c>
      <c r="B12" s="53"/>
      <c r="C12" s="53"/>
      <c r="D12" s="54" t="s">
        <v>61</v>
      </c>
      <c r="E12" s="55" t="s">
        <v>4</v>
      </c>
      <c r="F12" s="55">
        <v>1</v>
      </c>
      <c r="G12" s="56">
        <v>0</v>
      </c>
      <c r="H12" s="57">
        <f t="shared" ref="H12:H18" si="0">(G12*F12)+F12</f>
        <v>1</v>
      </c>
      <c r="I12" s="148">
        <v>0</v>
      </c>
      <c r="J12" s="149">
        <v>0</v>
      </c>
      <c r="K12" s="59">
        <v>0</v>
      </c>
      <c r="L12" s="59">
        <v>0</v>
      </c>
      <c r="M12" s="60">
        <v>0</v>
      </c>
      <c r="N12" s="61">
        <f>H12*M12</f>
        <v>0</v>
      </c>
      <c r="O12" s="11"/>
      <c r="P12" s="11"/>
    </row>
    <row r="13" spans="1:20" ht="18" customHeight="1" x14ac:dyDescent="0.25">
      <c r="A13" s="62">
        <f>IF(G13&lt;&gt;"",1+MAX($A$2:A12),"")</f>
        <v>2</v>
      </c>
      <c r="B13" s="63"/>
      <c r="C13" s="63"/>
      <c r="D13" s="150" t="s">
        <v>62</v>
      </c>
      <c r="E13" s="55" t="s">
        <v>4</v>
      </c>
      <c r="F13" s="64">
        <v>1</v>
      </c>
      <c r="G13" s="65">
        <v>0</v>
      </c>
      <c r="H13" s="66">
        <f t="shared" si="0"/>
        <v>1</v>
      </c>
      <c r="I13" s="148">
        <v>0</v>
      </c>
      <c r="J13" s="149">
        <v>0</v>
      </c>
      <c r="K13" s="67">
        <v>0</v>
      </c>
      <c r="L13" s="67">
        <v>0</v>
      </c>
      <c r="M13" s="68">
        <v>0</v>
      </c>
      <c r="N13" s="69">
        <f t="shared" ref="N13:N18" si="1">H13*M13</f>
        <v>0</v>
      </c>
      <c r="O13" s="11"/>
      <c r="P13" s="11"/>
    </row>
    <row r="14" spans="1:20" ht="18" customHeight="1" x14ac:dyDescent="0.25">
      <c r="A14" s="62">
        <f>IF(G14&lt;&gt;"",1+MAX($A$2:A13),"")</f>
        <v>3</v>
      </c>
      <c r="B14" s="63"/>
      <c r="C14" s="63"/>
      <c r="D14" s="150" t="s">
        <v>63</v>
      </c>
      <c r="E14" s="55" t="s">
        <v>4</v>
      </c>
      <c r="F14" s="64">
        <v>1</v>
      </c>
      <c r="G14" s="65">
        <v>0</v>
      </c>
      <c r="H14" s="66">
        <f t="shared" si="0"/>
        <v>1</v>
      </c>
      <c r="I14" s="148">
        <v>0</v>
      </c>
      <c r="J14" s="149">
        <v>0</v>
      </c>
      <c r="K14" s="67">
        <v>0</v>
      </c>
      <c r="L14" s="67">
        <v>0</v>
      </c>
      <c r="M14" s="68">
        <v>0</v>
      </c>
      <c r="N14" s="69">
        <f t="shared" si="1"/>
        <v>0</v>
      </c>
      <c r="O14" s="11"/>
      <c r="P14" s="11"/>
    </row>
    <row r="15" spans="1:20" ht="18" customHeight="1" x14ac:dyDescent="0.25">
      <c r="A15" s="62">
        <f>IF(G15&lt;&gt;"",1+MAX($A$2:A14),"")</f>
        <v>4</v>
      </c>
      <c r="B15" s="63"/>
      <c r="C15" s="63"/>
      <c r="D15" s="150" t="s">
        <v>8</v>
      </c>
      <c r="E15" s="55" t="s">
        <v>4</v>
      </c>
      <c r="F15" s="64">
        <v>1</v>
      </c>
      <c r="G15" s="65">
        <v>0</v>
      </c>
      <c r="H15" s="66">
        <f t="shared" si="0"/>
        <v>1</v>
      </c>
      <c r="I15" s="148">
        <v>0</v>
      </c>
      <c r="J15" s="149">
        <v>0</v>
      </c>
      <c r="K15" s="67">
        <v>0</v>
      </c>
      <c r="L15" s="67">
        <v>0</v>
      </c>
      <c r="M15" s="68">
        <v>0</v>
      </c>
      <c r="N15" s="69">
        <f t="shared" si="1"/>
        <v>0</v>
      </c>
      <c r="O15" s="11"/>
      <c r="P15" s="11"/>
    </row>
    <row r="16" spans="1:20" ht="18" customHeight="1" x14ac:dyDescent="0.25">
      <c r="A16" s="62">
        <f>IF(G16&lt;&gt;"",1+MAX($A$2:A15),"")</f>
        <v>5</v>
      </c>
      <c r="B16" s="63"/>
      <c r="C16" s="63"/>
      <c r="D16" s="150" t="s">
        <v>64</v>
      </c>
      <c r="E16" s="55" t="s">
        <v>4</v>
      </c>
      <c r="F16" s="64">
        <v>1</v>
      </c>
      <c r="G16" s="65">
        <v>0</v>
      </c>
      <c r="H16" s="66">
        <f t="shared" si="0"/>
        <v>1</v>
      </c>
      <c r="I16" s="148">
        <v>0</v>
      </c>
      <c r="J16" s="149">
        <v>0</v>
      </c>
      <c r="K16" s="67">
        <v>0</v>
      </c>
      <c r="L16" s="67">
        <v>0</v>
      </c>
      <c r="M16" s="68">
        <v>0</v>
      </c>
      <c r="N16" s="69">
        <f t="shared" si="1"/>
        <v>0</v>
      </c>
      <c r="O16" s="11"/>
      <c r="P16" s="11"/>
    </row>
    <row r="17" spans="1:20" ht="18" customHeight="1" x14ac:dyDescent="0.25">
      <c r="A17" s="62">
        <f>IF(G17&lt;&gt;"",1+MAX($A$2:A16),"")</f>
        <v>6</v>
      </c>
      <c r="B17" s="63"/>
      <c r="C17" s="63"/>
      <c r="D17" s="150" t="s">
        <v>65</v>
      </c>
      <c r="E17" s="55" t="s">
        <v>4</v>
      </c>
      <c r="F17" s="64">
        <v>1</v>
      </c>
      <c r="G17" s="65">
        <v>0</v>
      </c>
      <c r="H17" s="66">
        <f t="shared" si="0"/>
        <v>1</v>
      </c>
      <c r="I17" s="148">
        <v>0</v>
      </c>
      <c r="J17" s="149">
        <v>0</v>
      </c>
      <c r="K17" s="67">
        <v>0</v>
      </c>
      <c r="L17" s="67">
        <v>0</v>
      </c>
      <c r="M17" s="68">
        <v>0</v>
      </c>
      <c r="N17" s="69">
        <f t="shared" si="1"/>
        <v>0</v>
      </c>
      <c r="O17" s="11"/>
      <c r="P17" s="11"/>
    </row>
    <row r="18" spans="1:20" ht="18" customHeight="1" x14ac:dyDescent="0.25">
      <c r="A18" s="62">
        <f>IF(G18&lt;&gt;"",1+MAX($A$2:A17),"")</f>
        <v>7</v>
      </c>
      <c r="B18" s="63"/>
      <c r="C18" s="63"/>
      <c r="D18" s="150" t="s">
        <v>66</v>
      </c>
      <c r="E18" s="55" t="s">
        <v>4</v>
      </c>
      <c r="F18" s="64">
        <v>1</v>
      </c>
      <c r="G18" s="65">
        <v>0</v>
      </c>
      <c r="H18" s="66">
        <f t="shared" si="0"/>
        <v>1</v>
      </c>
      <c r="I18" s="148">
        <v>0</v>
      </c>
      <c r="J18" s="149">
        <v>0</v>
      </c>
      <c r="K18" s="67">
        <v>0</v>
      </c>
      <c r="L18" s="67">
        <v>0</v>
      </c>
      <c r="M18" s="68">
        <v>0</v>
      </c>
      <c r="N18" s="70">
        <f t="shared" si="1"/>
        <v>0</v>
      </c>
      <c r="O18" s="11"/>
      <c r="P18" s="11"/>
    </row>
    <row r="19" spans="1:20" s="1" customFormat="1" ht="19.2" customHeight="1" x14ac:dyDescent="0.25">
      <c r="A19" s="71" t="str">
        <f>IF(G19&lt;&gt;"",1+MAX($A$2:A18),"")</f>
        <v/>
      </c>
      <c r="B19" s="72"/>
      <c r="C19" s="72"/>
      <c r="D19" s="72"/>
      <c r="E19" s="72"/>
      <c r="F19" s="72"/>
      <c r="G19" s="72"/>
      <c r="H19" s="72"/>
      <c r="I19" s="72"/>
      <c r="J19" s="72"/>
      <c r="K19" s="73"/>
      <c r="L19" s="73"/>
      <c r="M19" s="74" t="s">
        <v>22</v>
      </c>
      <c r="N19" s="75">
        <f>SUM(N12:N18)</f>
        <v>0</v>
      </c>
      <c r="O19" s="4"/>
      <c r="P19" s="4"/>
      <c r="Q19" s="4"/>
      <c r="R19" s="4"/>
      <c r="S19" s="4"/>
      <c r="T19" s="4"/>
    </row>
    <row r="20" spans="1:20" ht="15.6" x14ac:dyDescent="0.25">
      <c r="A20" s="76" t="str">
        <f>IF(G20&lt;&gt;"",1+MAX($A$2:A19),"")</f>
        <v/>
      </c>
      <c r="B20" s="172"/>
      <c r="C20" s="172"/>
      <c r="D20" s="172"/>
      <c r="E20" s="172"/>
      <c r="F20" s="172"/>
      <c r="G20" s="172"/>
      <c r="H20" s="172"/>
      <c r="I20" s="172"/>
      <c r="J20" s="172"/>
      <c r="K20" s="77"/>
      <c r="L20" s="77"/>
      <c r="M20" s="173"/>
      <c r="N20" s="78"/>
    </row>
    <row r="21" spans="1:20" ht="17.399999999999999" x14ac:dyDescent="0.25">
      <c r="A21" s="254" t="str">
        <f>IF(G21&lt;&gt;"",1+MAX($A$2:A20),"")</f>
        <v/>
      </c>
      <c r="B21" s="80"/>
      <c r="C21" s="80"/>
      <c r="D21" s="81"/>
      <c r="E21" s="82" t="s">
        <v>392</v>
      </c>
      <c r="F21" s="83"/>
      <c r="G21" s="83"/>
      <c r="H21" s="83"/>
      <c r="I21" s="83"/>
      <c r="J21" s="83"/>
      <c r="K21" s="83"/>
      <c r="L21" s="83"/>
      <c r="M21" s="84"/>
      <c r="N21" s="85"/>
      <c r="O21" s="11"/>
      <c r="P21" s="11"/>
      <c r="Q21" s="11"/>
      <c r="R21" s="11"/>
      <c r="S21" s="11"/>
      <c r="T21" s="11"/>
    </row>
    <row r="22" spans="1:20" ht="18" customHeight="1" x14ac:dyDescent="0.3">
      <c r="A22" s="64" t="str">
        <f>IF(G22&lt;&gt;"",1+MAX($A$2:A21),"")</f>
        <v/>
      </c>
      <c r="B22" s="255"/>
      <c r="C22" s="256"/>
      <c r="D22" s="86" t="s">
        <v>393</v>
      </c>
      <c r="E22" s="147"/>
      <c r="F22" s="89"/>
      <c r="G22" s="88"/>
      <c r="H22" s="66"/>
      <c r="I22" s="66"/>
      <c r="J22" s="66"/>
      <c r="K22" s="87"/>
      <c r="L22" s="87"/>
      <c r="M22" s="68"/>
      <c r="N22" s="70"/>
      <c r="O22" s="11"/>
      <c r="P22" s="11"/>
      <c r="Q22" s="11"/>
      <c r="R22" s="11"/>
      <c r="S22" s="11"/>
      <c r="T22" s="11"/>
    </row>
    <row r="23" spans="1:20" ht="15.6" x14ac:dyDescent="0.25">
      <c r="A23" s="64" t="str">
        <f>IF(G23&lt;&gt;"",1+MAX($A$2:A22),"")</f>
        <v/>
      </c>
      <c r="B23" s="64"/>
      <c r="C23" s="257"/>
      <c r="D23" s="258" t="s">
        <v>394</v>
      </c>
      <c r="E23" s="101"/>
      <c r="F23" s="95"/>
      <c r="G23" s="65"/>
      <c r="H23" s="66"/>
      <c r="I23" s="67"/>
      <c r="J23" s="67"/>
      <c r="K23" s="99"/>
      <c r="L23" s="99"/>
      <c r="M23" s="68"/>
      <c r="N23" s="69"/>
      <c r="O23" s="11"/>
      <c r="P23" s="11"/>
      <c r="Q23" s="11"/>
      <c r="R23" s="11"/>
      <c r="S23" s="11"/>
      <c r="T23" s="11"/>
    </row>
    <row r="24" spans="1:20" ht="15.6" x14ac:dyDescent="0.25">
      <c r="A24" s="64" t="str">
        <f>IF(G24&lt;&gt;"",1+MAX($A$2:A23),"")</f>
        <v/>
      </c>
      <c r="B24" s="278" t="s">
        <v>395</v>
      </c>
      <c r="C24" s="281" t="s">
        <v>396</v>
      </c>
      <c r="D24" s="259" t="s">
        <v>397</v>
      </c>
      <c r="E24" s="260"/>
      <c r="F24" s="95"/>
      <c r="G24" s="65"/>
      <c r="H24" s="66"/>
      <c r="I24" s="66"/>
      <c r="J24" s="67"/>
      <c r="K24" s="99"/>
      <c r="L24" s="99"/>
      <c r="M24" s="68"/>
      <c r="N24" s="69"/>
      <c r="O24" s="11"/>
      <c r="P24" s="11"/>
      <c r="Q24" s="11"/>
      <c r="R24" s="11"/>
      <c r="S24" s="11"/>
      <c r="T24" s="11"/>
    </row>
    <row r="25" spans="1:20" ht="15.6" x14ac:dyDescent="0.25">
      <c r="A25" s="64">
        <f>IF(G25&lt;&gt;"",1+MAX($A$2:A24),"")</f>
        <v>8</v>
      </c>
      <c r="B25" s="279"/>
      <c r="C25" s="282"/>
      <c r="D25" s="261" t="s">
        <v>398</v>
      </c>
      <c r="E25" s="101" t="s">
        <v>34</v>
      </c>
      <c r="F25" s="66">
        <v>96</v>
      </c>
      <c r="G25" s="65">
        <f t="shared" ref="G25:G55" si="2">IF(E25="EA",0%, IF(E25="LF",10%,IF(E25="SF",10%,IF(E25="LS",0%,IF(E25="LBS",10%,IF(E25="CY",10%,IF(E25="CFT",10%, IF(E25="","", IF("CFT",10%)))))))))</f>
        <v>0.1</v>
      </c>
      <c r="H25" s="66">
        <f t="shared" ref="H25:H27" si="3">(G25*F25)+F25</f>
        <v>105.6</v>
      </c>
      <c r="I25" s="58">
        <v>0</v>
      </c>
      <c r="J25" s="58">
        <v>0</v>
      </c>
      <c r="K25" s="99">
        <f>I25*J25</f>
        <v>0</v>
      </c>
      <c r="L25" s="99">
        <v>0</v>
      </c>
      <c r="M25" s="68">
        <f>+L25+K25</f>
        <v>0</v>
      </c>
      <c r="N25" s="69">
        <f>H25*M25</f>
        <v>0</v>
      </c>
      <c r="O25" s="11"/>
      <c r="P25" s="11"/>
      <c r="Q25" s="11"/>
      <c r="R25" s="11"/>
      <c r="S25" s="11"/>
      <c r="T25" s="11"/>
    </row>
    <row r="26" spans="1:20" ht="15.6" x14ac:dyDescent="0.25">
      <c r="A26" s="64">
        <f>IF(G26&lt;&gt;"",1+MAX($A$2:A25),"")</f>
        <v>9</v>
      </c>
      <c r="B26" s="279"/>
      <c r="C26" s="282"/>
      <c r="D26" s="261" t="s">
        <v>399</v>
      </c>
      <c r="E26" s="101" t="s">
        <v>34</v>
      </c>
      <c r="F26" s="66">
        <v>135</v>
      </c>
      <c r="G26" s="65">
        <f t="shared" si="2"/>
        <v>0.1</v>
      </c>
      <c r="H26" s="66">
        <f t="shared" si="3"/>
        <v>148.5</v>
      </c>
      <c r="I26" s="58">
        <v>0</v>
      </c>
      <c r="J26" s="58">
        <v>0</v>
      </c>
      <c r="K26" s="99">
        <f t="shared" ref="K26:K27" si="4">I26*J26</f>
        <v>0</v>
      </c>
      <c r="L26" s="99">
        <v>0</v>
      </c>
      <c r="M26" s="68">
        <f>+L26+K26</f>
        <v>0</v>
      </c>
      <c r="N26" s="69">
        <f>H26*M26</f>
        <v>0</v>
      </c>
      <c r="O26" s="11"/>
      <c r="P26" s="11"/>
      <c r="Q26" s="11"/>
      <c r="R26" s="11"/>
      <c r="S26" s="11"/>
      <c r="T26" s="11"/>
    </row>
    <row r="27" spans="1:20" ht="15.6" x14ac:dyDescent="0.25">
      <c r="A27" s="64">
        <f>IF(G27&lt;&gt;"",1+MAX($A$2:A26),"")</f>
        <v>10</v>
      </c>
      <c r="B27" s="279"/>
      <c r="C27" s="282"/>
      <c r="D27" s="261" t="s">
        <v>400</v>
      </c>
      <c r="E27" s="101" t="s">
        <v>34</v>
      </c>
      <c r="F27" s="66">
        <v>28</v>
      </c>
      <c r="G27" s="65">
        <f t="shared" si="2"/>
        <v>0.1</v>
      </c>
      <c r="H27" s="66">
        <f t="shared" si="3"/>
        <v>30.8</v>
      </c>
      <c r="I27" s="58">
        <v>0</v>
      </c>
      <c r="J27" s="58">
        <v>0</v>
      </c>
      <c r="K27" s="99">
        <f t="shared" si="4"/>
        <v>0</v>
      </c>
      <c r="L27" s="99">
        <v>0</v>
      </c>
      <c r="M27" s="68">
        <f>+L27+K27</f>
        <v>0</v>
      </c>
      <c r="N27" s="69">
        <f>H27*M27</f>
        <v>0</v>
      </c>
      <c r="O27" s="11"/>
      <c r="P27" s="11"/>
      <c r="Q27" s="11"/>
      <c r="R27" s="11"/>
      <c r="S27" s="11"/>
      <c r="T27" s="11"/>
    </row>
    <row r="28" spans="1:20" ht="17.399999999999999" x14ac:dyDescent="0.25">
      <c r="A28" s="64" t="str">
        <f>IF(G28&lt;&gt;"",1+MAX($A$2:A27),"")</f>
        <v/>
      </c>
      <c r="B28" s="279"/>
      <c r="C28" s="282"/>
      <c r="D28" s="262" t="s">
        <v>401</v>
      </c>
      <c r="E28" s="263"/>
      <c r="F28" s="66"/>
      <c r="G28" s="65"/>
      <c r="H28" s="66"/>
      <c r="I28" s="67"/>
      <c r="J28" s="67"/>
      <c r="K28" s="99"/>
      <c r="L28" s="99"/>
      <c r="M28" s="68"/>
      <c r="N28" s="69"/>
      <c r="O28" s="11"/>
      <c r="P28" s="11"/>
      <c r="Q28" s="11"/>
      <c r="R28" s="11"/>
      <c r="S28" s="11"/>
      <c r="T28" s="11"/>
    </row>
    <row r="29" spans="1:20" ht="15.6" x14ac:dyDescent="0.25">
      <c r="A29" s="64" t="str">
        <f>IF(G29&lt;&gt;"",1+MAX($A$2:A28),"")</f>
        <v/>
      </c>
      <c r="B29" s="279"/>
      <c r="C29" s="282"/>
      <c r="D29" s="264" t="s">
        <v>75</v>
      </c>
      <c r="E29" s="101"/>
      <c r="F29" s="95"/>
      <c r="G29" s="65"/>
      <c r="H29" s="66"/>
      <c r="I29" s="67"/>
      <c r="J29" s="67"/>
      <c r="K29" s="99"/>
      <c r="L29" s="99"/>
      <c r="M29" s="68"/>
      <c r="N29" s="69"/>
      <c r="O29" s="11"/>
      <c r="P29" s="11"/>
      <c r="Q29" s="11"/>
      <c r="R29" s="11"/>
      <c r="S29" s="11"/>
      <c r="T29" s="11"/>
    </row>
    <row r="30" spans="1:20" ht="15.6" x14ac:dyDescent="0.25">
      <c r="A30" s="64">
        <f>IF(G30&lt;&gt;"",1+MAX($A$2:A29),"")</f>
        <v>11</v>
      </c>
      <c r="B30" s="279"/>
      <c r="C30" s="282"/>
      <c r="D30" s="261" t="s">
        <v>402</v>
      </c>
      <c r="E30" s="101" t="s">
        <v>32</v>
      </c>
      <c r="F30" s="66">
        <v>14</v>
      </c>
      <c r="G30" s="65">
        <f t="shared" si="2"/>
        <v>0</v>
      </c>
      <c r="H30" s="66">
        <f t="shared" ref="H30:H31" si="5">(G30*F30)+F30</f>
        <v>14</v>
      </c>
      <c r="I30" s="58">
        <v>0</v>
      </c>
      <c r="J30" s="58">
        <v>0</v>
      </c>
      <c r="K30" s="99">
        <f t="shared" ref="K30:K31" si="6">I30*J30</f>
        <v>0</v>
      </c>
      <c r="L30" s="99">
        <v>0</v>
      </c>
      <c r="M30" s="68">
        <f>+L30+K30</f>
        <v>0</v>
      </c>
      <c r="N30" s="69">
        <f t="shared" ref="N30:N31" si="7">H30*M30</f>
        <v>0</v>
      </c>
      <c r="O30" s="11"/>
      <c r="P30" s="11"/>
      <c r="Q30" s="11"/>
      <c r="R30" s="11"/>
      <c r="S30" s="11"/>
      <c r="T30" s="11"/>
    </row>
    <row r="31" spans="1:20" ht="15.6" x14ac:dyDescent="0.25">
      <c r="A31" s="64">
        <f>IF(G31&lt;&gt;"",1+MAX($A$2:A30),"")</f>
        <v>12</v>
      </c>
      <c r="B31" s="279"/>
      <c r="C31" s="282"/>
      <c r="D31" s="261" t="s">
        <v>403</v>
      </c>
      <c r="E31" s="101" t="s">
        <v>32</v>
      </c>
      <c r="F31" s="66">
        <v>15</v>
      </c>
      <c r="G31" s="65">
        <f t="shared" si="2"/>
        <v>0</v>
      </c>
      <c r="H31" s="66">
        <f t="shared" si="5"/>
        <v>15</v>
      </c>
      <c r="I31" s="58">
        <v>0</v>
      </c>
      <c r="J31" s="58">
        <v>0</v>
      </c>
      <c r="K31" s="99">
        <f t="shared" si="6"/>
        <v>0</v>
      </c>
      <c r="L31" s="99">
        <v>0</v>
      </c>
      <c r="M31" s="68">
        <f t="shared" ref="M31" si="8">+L31+K31</f>
        <v>0</v>
      </c>
      <c r="N31" s="69">
        <f t="shared" si="7"/>
        <v>0</v>
      </c>
      <c r="O31" s="11"/>
      <c r="P31" s="11"/>
      <c r="Q31" s="11"/>
      <c r="R31" s="11"/>
      <c r="S31" s="11"/>
      <c r="T31" s="11"/>
    </row>
    <row r="32" spans="1:20" ht="15.6" x14ac:dyDescent="0.25">
      <c r="A32" s="64" t="str">
        <f>IF(G32&lt;&gt;"",1+MAX($A$2:A31),"")</f>
        <v/>
      </c>
      <c r="B32" s="279"/>
      <c r="C32" s="282"/>
      <c r="D32" s="264" t="s">
        <v>404</v>
      </c>
      <c r="E32" s="101"/>
      <c r="F32" s="95"/>
      <c r="G32" s="65"/>
      <c r="H32" s="66"/>
      <c r="I32" s="67"/>
      <c r="J32" s="67"/>
      <c r="K32" s="99"/>
      <c r="L32" s="99"/>
      <c r="M32" s="68"/>
      <c r="N32" s="69"/>
      <c r="O32" s="11"/>
      <c r="P32" s="11"/>
      <c r="Q32" s="11"/>
      <c r="R32" s="11"/>
      <c r="S32" s="11"/>
      <c r="T32" s="11"/>
    </row>
    <row r="33" spans="1:20" ht="15.6" x14ac:dyDescent="0.25">
      <c r="A33" s="64">
        <f>IF(G33&lt;&gt;"",1+MAX($A$2:A32),"")</f>
        <v>13</v>
      </c>
      <c r="B33" s="279"/>
      <c r="C33" s="282"/>
      <c r="D33" s="261" t="s">
        <v>405</v>
      </c>
      <c r="E33" s="101" t="s">
        <v>32</v>
      </c>
      <c r="F33" s="66">
        <v>2</v>
      </c>
      <c r="G33" s="65">
        <f t="shared" si="2"/>
        <v>0</v>
      </c>
      <c r="H33" s="66">
        <f t="shared" ref="H33:H35" si="9">(G33*F33)+F33</f>
        <v>2</v>
      </c>
      <c r="I33" s="58">
        <v>0</v>
      </c>
      <c r="J33" s="58">
        <v>0</v>
      </c>
      <c r="K33" s="99">
        <f t="shared" ref="K33:K35" si="10">I33*J33</f>
        <v>0</v>
      </c>
      <c r="L33" s="99">
        <v>0</v>
      </c>
      <c r="M33" s="68">
        <f>+L33+K33</f>
        <v>0</v>
      </c>
      <c r="N33" s="69">
        <f t="shared" ref="N33:N35" si="11">H33*M33</f>
        <v>0</v>
      </c>
      <c r="O33" s="11"/>
      <c r="P33" s="11"/>
      <c r="Q33" s="11"/>
      <c r="R33" s="11"/>
      <c r="S33" s="11"/>
      <c r="T33" s="11"/>
    </row>
    <row r="34" spans="1:20" ht="15.6" x14ac:dyDescent="0.25">
      <c r="A34" s="64">
        <f>IF(G34&lt;&gt;"",1+MAX($A$2:A33),"")</f>
        <v>14</v>
      </c>
      <c r="B34" s="279"/>
      <c r="C34" s="282"/>
      <c r="D34" s="261" t="s">
        <v>406</v>
      </c>
      <c r="E34" s="101" t="s">
        <v>32</v>
      </c>
      <c r="F34" s="66">
        <v>6</v>
      </c>
      <c r="G34" s="65">
        <f t="shared" si="2"/>
        <v>0</v>
      </c>
      <c r="H34" s="66">
        <f t="shared" si="9"/>
        <v>6</v>
      </c>
      <c r="I34" s="58">
        <v>0</v>
      </c>
      <c r="J34" s="58">
        <v>0</v>
      </c>
      <c r="K34" s="99">
        <f t="shared" si="10"/>
        <v>0</v>
      </c>
      <c r="L34" s="99">
        <v>0</v>
      </c>
      <c r="M34" s="68">
        <f t="shared" ref="M34:M35" si="12">+L34+K34</f>
        <v>0</v>
      </c>
      <c r="N34" s="69">
        <f t="shared" si="11"/>
        <v>0</v>
      </c>
      <c r="O34" s="11"/>
      <c r="P34" s="11"/>
      <c r="Q34" s="11"/>
      <c r="R34" s="11"/>
      <c r="S34" s="11"/>
      <c r="T34" s="11"/>
    </row>
    <row r="35" spans="1:20" ht="15.6" x14ac:dyDescent="0.25">
      <c r="A35" s="64">
        <f>IF(G35&lt;&gt;"",1+MAX($A$2:A34),"")</f>
        <v>15</v>
      </c>
      <c r="B35" s="279"/>
      <c r="C35" s="282"/>
      <c r="D35" s="261" t="s">
        <v>407</v>
      </c>
      <c r="E35" s="101" t="s">
        <v>32</v>
      </c>
      <c r="F35" s="66">
        <v>5</v>
      </c>
      <c r="G35" s="65">
        <f t="shared" si="2"/>
        <v>0</v>
      </c>
      <c r="H35" s="66">
        <f t="shared" si="9"/>
        <v>5</v>
      </c>
      <c r="I35" s="58">
        <v>0</v>
      </c>
      <c r="J35" s="58">
        <v>0</v>
      </c>
      <c r="K35" s="99">
        <f t="shared" si="10"/>
        <v>0</v>
      </c>
      <c r="L35" s="99">
        <v>0</v>
      </c>
      <c r="M35" s="68">
        <f t="shared" si="12"/>
        <v>0</v>
      </c>
      <c r="N35" s="69">
        <f t="shared" si="11"/>
        <v>0</v>
      </c>
      <c r="O35" s="11"/>
      <c r="P35" s="11"/>
      <c r="Q35" s="11"/>
      <c r="R35" s="11"/>
      <c r="S35" s="11"/>
      <c r="T35" s="11"/>
    </row>
    <row r="36" spans="1:20" ht="15.6" x14ac:dyDescent="0.25">
      <c r="A36" s="64" t="str">
        <f>IF(G36&lt;&gt;"",1+MAX($A$2:A35),"")</f>
        <v/>
      </c>
      <c r="B36" s="279"/>
      <c r="C36" s="282"/>
      <c r="D36" s="264" t="s">
        <v>74</v>
      </c>
      <c r="E36" s="101"/>
      <c r="F36" s="95"/>
      <c r="G36" s="65"/>
      <c r="H36" s="66"/>
      <c r="I36" s="67"/>
      <c r="J36" s="67"/>
      <c r="K36" s="99"/>
      <c r="L36" s="99"/>
      <c r="M36" s="68"/>
      <c r="N36" s="69"/>
      <c r="O36" s="11"/>
      <c r="P36" s="11"/>
      <c r="Q36" s="11"/>
      <c r="R36" s="11"/>
      <c r="S36" s="11"/>
      <c r="T36" s="11"/>
    </row>
    <row r="37" spans="1:20" ht="15.6" x14ac:dyDescent="0.25">
      <c r="A37" s="64">
        <f>IF(G37&lt;&gt;"",1+MAX($A$2:A36),"")</f>
        <v>16</v>
      </c>
      <c r="B37" s="279"/>
      <c r="C37" s="282"/>
      <c r="D37" s="261" t="s">
        <v>408</v>
      </c>
      <c r="E37" s="101" t="s">
        <v>32</v>
      </c>
      <c r="F37" s="66">
        <v>1</v>
      </c>
      <c r="G37" s="65">
        <f t="shared" si="2"/>
        <v>0</v>
      </c>
      <c r="H37" s="66">
        <f t="shared" ref="H37" si="13">(G37*F37)+F37</f>
        <v>1</v>
      </c>
      <c r="I37" s="58">
        <v>0</v>
      </c>
      <c r="J37" s="58">
        <v>0</v>
      </c>
      <c r="K37" s="99">
        <f t="shared" ref="K37" si="14">I37*J37</f>
        <v>0</v>
      </c>
      <c r="L37" s="99">
        <v>0</v>
      </c>
      <c r="M37" s="68">
        <f>+L37+K37</f>
        <v>0</v>
      </c>
      <c r="N37" s="69">
        <f t="shared" ref="N37" si="15">H37*M37</f>
        <v>0</v>
      </c>
      <c r="O37" s="11"/>
      <c r="P37" s="11"/>
      <c r="Q37" s="11"/>
      <c r="R37" s="11"/>
      <c r="S37" s="11"/>
      <c r="T37" s="11"/>
    </row>
    <row r="38" spans="1:20" ht="15.6" x14ac:dyDescent="0.25">
      <c r="A38" s="64" t="str">
        <f>IF(G38&lt;&gt;"",1+MAX($A$2:A37),"")</f>
        <v/>
      </c>
      <c r="B38" s="279"/>
      <c r="C38" s="282"/>
      <c r="D38" s="258" t="s">
        <v>409</v>
      </c>
      <c r="E38" s="101"/>
      <c r="F38" s="95"/>
      <c r="G38" s="65"/>
      <c r="H38" s="66"/>
      <c r="I38" s="67"/>
      <c r="J38" s="67"/>
      <c r="K38" s="99"/>
      <c r="L38" s="99"/>
      <c r="M38" s="68"/>
      <c r="N38" s="69"/>
      <c r="O38" s="11"/>
      <c r="P38" s="11"/>
      <c r="Q38" s="11"/>
      <c r="R38" s="11"/>
      <c r="S38" s="11"/>
      <c r="T38" s="11"/>
    </row>
    <row r="39" spans="1:20" ht="15.6" x14ac:dyDescent="0.25">
      <c r="A39" s="64" t="str">
        <f>IF(G39&lt;&gt;"",1+MAX($A$2:A38),"")</f>
        <v/>
      </c>
      <c r="B39" s="279"/>
      <c r="C39" s="282"/>
      <c r="D39" s="259" t="s">
        <v>397</v>
      </c>
      <c r="E39" s="260"/>
      <c r="F39" s="95"/>
      <c r="G39" s="65"/>
      <c r="H39" s="66"/>
      <c r="I39" s="66"/>
      <c r="J39" s="67"/>
      <c r="K39" s="99"/>
      <c r="L39" s="99"/>
      <c r="M39" s="68"/>
      <c r="N39" s="69"/>
      <c r="O39" s="11"/>
      <c r="P39" s="11"/>
      <c r="Q39" s="11"/>
      <c r="R39" s="11"/>
      <c r="S39" s="11"/>
      <c r="T39" s="11"/>
    </row>
    <row r="40" spans="1:20" ht="15.6" x14ac:dyDescent="0.25">
      <c r="A40" s="64">
        <f>IF(G40&lt;&gt;"",1+MAX($A$2:A39),"")</f>
        <v>17</v>
      </c>
      <c r="B40" s="279"/>
      <c r="C40" s="282"/>
      <c r="D40" s="261" t="s">
        <v>410</v>
      </c>
      <c r="E40" s="101" t="s">
        <v>34</v>
      </c>
      <c r="F40" s="66">
        <v>235</v>
      </c>
      <c r="G40" s="65">
        <f t="shared" si="2"/>
        <v>0.1</v>
      </c>
      <c r="H40" s="66">
        <f t="shared" ref="H40:H42" si="16">(G40*F40)+F40</f>
        <v>258.5</v>
      </c>
      <c r="I40" s="58">
        <v>0</v>
      </c>
      <c r="J40" s="58">
        <v>0</v>
      </c>
      <c r="K40" s="99">
        <f>I40*J40</f>
        <v>0</v>
      </c>
      <c r="L40" s="99">
        <v>0</v>
      </c>
      <c r="M40" s="68">
        <f>+L40+K40</f>
        <v>0</v>
      </c>
      <c r="N40" s="69">
        <f>H40*M40</f>
        <v>0</v>
      </c>
      <c r="O40" s="11"/>
      <c r="P40" s="11"/>
      <c r="Q40" s="11"/>
      <c r="R40" s="11"/>
      <c r="S40" s="11"/>
      <c r="T40" s="11"/>
    </row>
    <row r="41" spans="1:20" ht="15.6" x14ac:dyDescent="0.25">
      <c r="A41" s="64">
        <f>IF(G41&lt;&gt;"",1+MAX($A$2:A40),"")</f>
        <v>18</v>
      </c>
      <c r="B41" s="279"/>
      <c r="C41" s="282"/>
      <c r="D41" s="261" t="s">
        <v>411</v>
      </c>
      <c r="E41" s="101" t="s">
        <v>34</v>
      </c>
      <c r="F41" s="66">
        <v>6</v>
      </c>
      <c r="G41" s="65">
        <f t="shared" si="2"/>
        <v>0.1</v>
      </c>
      <c r="H41" s="66">
        <f t="shared" si="16"/>
        <v>6.6</v>
      </c>
      <c r="I41" s="58">
        <v>0</v>
      </c>
      <c r="J41" s="58">
        <v>0</v>
      </c>
      <c r="K41" s="99">
        <f t="shared" ref="K41:K42" si="17">I41*J41</f>
        <v>0</v>
      </c>
      <c r="L41" s="99">
        <v>0</v>
      </c>
      <c r="M41" s="68">
        <f>+L41+K41</f>
        <v>0</v>
      </c>
      <c r="N41" s="69">
        <f>H41*M41</f>
        <v>0</v>
      </c>
      <c r="O41" s="11"/>
      <c r="P41" s="11"/>
      <c r="Q41" s="11"/>
      <c r="R41" s="11"/>
      <c r="S41" s="11"/>
      <c r="T41" s="11"/>
    </row>
    <row r="42" spans="1:20" ht="15.6" x14ac:dyDescent="0.25">
      <c r="A42" s="64">
        <f>IF(G42&lt;&gt;"",1+MAX($A$2:A41),"")</f>
        <v>19</v>
      </c>
      <c r="B42" s="279"/>
      <c r="C42" s="282"/>
      <c r="D42" s="261" t="s">
        <v>412</v>
      </c>
      <c r="E42" s="101" t="s">
        <v>34</v>
      </c>
      <c r="F42" s="66">
        <v>22</v>
      </c>
      <c r="G42" s="65">
        <f t="shared" si="2"/>
        <v>0.1</v>
      </c>
      <c r="H42" s="66">
        <f t="shared" si="16"/>
        <v>24.2</v>
      </c>
      <c r="I42" s="58">
        <v>0</v>
      </c>
      <c r="J42" s="58">
        <v>0</v>
      </c>
      <c r="K42" s="99">
        <f t="shared" si="17"/>
        <v>0</v>
      </c>
      <c r="L42" s="99">
        <v>0</v>
      </c>
      <c r="M42" s="68">
        <f>+L42+K42</f>
        <v>0</v>
      </c>
      <c r="N42" s="69">
        <f>H42*M42</f>
        <v>0</v>
      </c>
      <c r="O42" s="11"/>
      <c r="P42" s="11"/>
      <c r="Q42" s="11"/>
      <c r="R42" s="11"/>
      <c r="S42" s="11"/>
      <c r="T42" s="11"/>
    </row>
    <row r="43" spans="1:20" ht="15.6" x14ac:dyDescent="0.25">
      <c r="A43" s="64" t="str">
        <f>IF(G43&lt;&gt;"",1+MAX($A$2:A42),"")</f>
        <v/>
      </c>
      <c r="B43" s="279"/>
      <c r="C43" s="282"/>
      <c r="D43" s="259" t="s">
        <v>413</v>
      </c>
      <c r="E43" s="260"/>
      <c r="F43" s="95"/>
      <c r="G43" s="65"/>
      <c r="H43" s="66"/>
      <c r="I43" s="67"/>
      <c r="J43" s="67"/>
      <c r="K43" s="99"/>
      <c r="L43" s="99"/>
      <c r="M43" s="68"/>
      <c r="N43" s="69"/>
      <c r="O43" s="11"/>
      <c r="P43" s="11"/>
      <c r="Q43" s="11"/>
      <c r="R43" s="11"/>
      <c r="S43" s="11"/>
      <c r="T43" s="11"/>
    </row>
    <row r="44" spans="1:20" ht="15.6" x14ac:dyDescent="0.25">
      <c r="A44" s="64">
        <f>IF(G44&lt;&gt;"",1+MAX($A$2:A43),"")</f>
        <v>20</v>
      </c>
      <c r="B44" s="279"/>
      <c r="C44" s="282"/>
      <c r="D44" s="261" t="s">
        <v>410</v>
      </c>
      <c r="E44" s="101" t="s">
        <v>34</v>
      </c>
      <c r="F44" s="66">
        <v>235</v>
      </c>
      <c r="G44" s="65">
        <f t="shared" si="2"/>
        <v>0.1</v>
      </c>
      <c r="H44" s="66">
        <f t="shared" ref="H44:H45" si="18">(G44*F44)+F44</f>
        <v>258.5</v>
      </c>
      <c r="I44" s="58">
        <v>0</v>
      </c>
      <c r="J44" s="58">
        <v>0</v>
      </c>
      <c r="K44" s="99">
        <f t="shared" ref="K44:K45" si="19">I44*J44</f>
        <v>0</v>
      </c>
      <c r="L44" s="99">
        <v>0</v>
      </c>
      <c r="M44" s="68">
        <f>+L44+K44</f>
        <v>0</v>
      </c>
      <c r="N44" s="69">
        <f>H44*M44</f>
        <v>0</v>
      </c>
      <c r="O44" s="11"/>
      <c r="P44" s="11"/>
      <c r="Q44" s="11"/>
      <c r="R44" s="11"/>
      <c r="S44" s="11"/>
      <c r="T44" s="11"/>
    </row>
    <row r="45" spans="1:20" ht="15.6" x14ac:dyDescent="0.25">
      <c r="A45" s="64">
        <f>IF(G45&lt;&gt;"",1+MAX($A$2:A44),"")</f>
        <v>21</v>
      </c>
      <c r="B45" s="279"/>
      <c r="C45" s="282"/>
      <c r="D45" s="261" t="s">
        <v>411</v>
      </c>
      <c r="E45" s="101" t="s">
        <v>34</v>
      </c>
      <c r="F45" s="66">
        <v>6</v>
      </c>
      <c r="G45" s="65">
        <f t="shared" si="2"/>
        <v>0.1</v>
      </c>
      <c r="H45" s="66">
        <f t="shared" si="18"/>
        <v>6.6</v>
      </c>
      <c r="I45" s="58">
        <v>0</v>
      </c>
      <c r="J45" s="58">
        <v>0</v>
      </c>
      <c r="K45" s="99">
        <f t="shared" si="19"/>
        <v>0</v>
      </c>
      <c r="L45" s="99">
        <v>0</v>
      </c>
      <c r="M45" s="68">
        <f>+L45+K45</f>
        <v>0</v>
      </c>
      <c r="N45" s="69">
        <f>H45*M45</f>
        <v>0</v>
      </c>
      <c r="O45" s="11"/>
      <c r="P45" s="11"/>
      <c r="Q45" s="11"/>
      <c r="R45" s="11"/>
      <c r="S45" s="11"/>
      <c r="T45" s="11"/>
    </row>
    <row r="46" spans="1:20" ht="15.6" x14ac:dyDescent="0.25">
      <c r="A46" s="64" t="str">
        <f>IF(G46&lt;&gt;"",1+MAX($A$2:A45),"")</f>
        <v/>
      </c>
      <c r="B46" s="279"/>
      <c r="C46" s="282"/>
      <c r="D46" s="261" t="s">
        <v>412</v>
      </c>
      <c r="E46" s="101" t="s">
        <v>34</v>
      </c>
      <c r="F46" s="66">
        <v>22</v>
      </c>
      <c r="G46" s="65"/>
      <c r="H46" s="66"/>
      <c r="I46" s="58"/>
      <c r="J46" s="58"/>
      <c r="K46" s="99"/>
      <c r="L46" s="99"/>
      <c r="M46" s="68"/>
      <c r="N46" s="69"/>
      <c r="O46" s="11"/>
      <c r="P46" s="11"/>
      <c r="Q46" s="11"/>
      <c r="R46" s="11"/>
      <c r="S46" s="11"/>
      <c r="T46" s="11"/>
    </row>
    <row r="47" spans="1:20" ht="17.399999999999999" x14ac:dyDescent="0.25">
      <c r="A47" s="64" t="str">
        <f>IF(G47&lt;&gt;"",1+MAX($A$2:A46),"")</f>
        <v/>
      </c>
      <c r="B47" s="279"/>
      <c r="C47" s="282"/>
      <c r="D47" s="262" t="s">
        <v>401</v>
      </c>
      <c r="E47" s="263"/>
      <c r="F47" s="66"/>
      <c r="G47" s="65"/>
      <c r="H47" s="66"/>
      <c r="I47" s="67"/>
      <c r="J47" s="67"/>
      <c r="K47" s="99"/>
      <c r="L47" s="99"/>
      <c r="M47" s="68"/>
      <c r="N47" s="69"/>
      <c r="O47" s="11"/>
      <c r="P47" s="11"/>
      <c r="Q47" s="11"/>
      <c r="R47" s="11"/>
      <c r="S47" s="11"/>
      <c r="T47" s="11"/>
    </row>
    <row r="48" spans="1:20" ht="15.6" x14ac:dyDescent="0.25">
      <c r="A48" s="64" t="str">
        <f>IF(G48&lt;&gt;"",1+MAX($A$2:A47),"")</f>
        <v/>
      </c>
      <c r="B48" s="279"/>
      <c r="C48" s="282"/>
      <c r="D48" s="264" t="s">
        <v>75</v>
      </c>
      <c r="E48" s="101"/>
      <c r="F48" s="95"/>
      <c r="G48" s="65"/>
      <c r="H48" s="66"/>
      <c r="I48" s="67"/>
      <c r="J48" s="67"/>
      <c r="K48" s="99"/>
      <c r="L48" s="99"/>
      <c r="M48" s="68"/>
      <c r="N48" s="69"/>
      <c r="O48" s="11"/>
      <c r="P48" s="11"/>
      <c r="Q48" s="11"/>
      <c r="R48" s="11"/>
      <c r="S48" s="11"/>
      <c r="T48" s="11"/>
    </row>
    <row r="49" spans="1:20" ht="15.6" x14ac:dyDescent="0.25">
      <c r="A49" s="64">
        <f>IF(G49&lt;&gt;"",1+MAX($A$2:A48),"")</f>
        <v>22</v>
      </c>
      <c r="B49" s="279"/>
      <c r="C49" s="282"/>
      <c r="D49" s="261" t="s">
        <v>414</v>
      </c>
      <c r="E49" s="101" t="s">
        <v>32</v>
      </c>
      <c r="F49" s="66">
        <v>25</v>
      </c>
      <c r="G49" s="65">
        <f t="shared" si="2"/>
        <v>0</v>
      </c>
      <c r="H49" s="66">
        <f t="shared" ref="H49:H51" si="20">(G49*F49)+F49</f>
        <v>25</v>
      </c>
      <c r="I49" s="58">
        <v>0</v>
      </c>
      <c r="J49" s="58">
        <v>0</v>
      </c>
      <c r="K49" s="99">
        <f t="shared" ref="K49:K51" si="21">I49*J49</f>
        <v>0</v>
      </c>
      <c r="L49" s="99">
        <v>0</v>
      </c>
      <c r="M49" s="68">
        <f>+L49+K49</f>
        <v>0</v>
      </c>
      <c r="N49" s="69">
        <f t="shared" ref="N49:N51" si="22">H49*M49</f>
        <v>0</v>
      </c>
      <c r="O49" s="11"/>
      <c r="P49" s="11"/>
      <c r="Q49" s="11"/>
      <c r="R49" s="11"/>
      <c r="S49" s="11"/>
      <c r="T49" s="11"/>
    </row>
    <row r="50" spans="1:20" ht="15.6" x14ac:dyDescent="0.25">
      <c r="A50" s="64">
        <f>IF(G50&lt;&gt;"",1+MAX($A$2:A49),"")</f>
        <v>23</v>
      </c>
      <c r="B50" s="279"/>
      <c r="C50" s="282"/>
      <c r="D50" s="261" t="s">
        <v>415</v>
      </c>
      <c r="E50" s="101" t="s">
        <v>32</v>
      </c>
      <c r="F50" s="66">
        <v>2</v>
      </c>
      <c r="G50" s="65">
        <f t="shared" si="2"/>
        <v>0</v>
      </c>
      <c r="H50" s="66">
        <f t="shared" si="20"/>
        <v>2</v>
      </c>
      <c r="I50" s="58">
        <v>0</v>
      </c>
      <c r="J50" s="58">
        <v>0</v>
      </c>
      <c r="K50" s="99">
        <f t="shared" si="21"/>
        <v>0</v>
      </c>
      <c r="L50" s="99">
        <v>0</v>
      </c>
      <c r="M50" s="68">
        <f t="shared" ref="M50:M51" si="23">+L50+K50</f>
        <v>0</v>
      </c>
      <c r="N50" s="69">
        <f t="shared" si="22"/>
        <v>0</v>
      </c>
      <c r="O50" s="11"/>
      <c r="P50" s="11"/>
      <c r="Q50" s="11"/>
      <c r="R50" s="11"/>
      <c r="S50" s="11"/>
      <c r="T50" s="11"/>
    </row>
    <row r="51" spans="1:20" ht="15.6" x14ac:dyDescent="0.25">
      <c r="A51" s="64">
        <f>IF(G51&lt;&gt;"",1+MAX($A$2:A50),"")</f>
        <v>24</v>
      </c>
      <c r="B51" s="279"/>
      <c r="C51" s="282"/>
      <c r="D51" s="261" t="s">
        <v>416</v>
      </c>
      <c r="E51" s="101" t="s">
        <v>32</v>
      </c>
      <c r="F51" s="66">
        <v>16</v>
      </c>
      <c r="G51" s="65">
        <f t="shared" si="2"/>
        <v>0</v>
      </c>
      <c r="H51" s="66">
        <f t="shared" si="20"/>
        <v>16</v>
      </c>
      <c r="I51" s="58">
        <v>0</v>
      </c>
      <c r="J51" s="58">
        <v>0</v>
      </c>
      <c r="K51" s="99">
        <f t="shared" si="21"/>
        <v>0</v>
      </c>
      <c r="L51" s="99">
        <v>0</v>
      </c>
      <c r="M51" s="68">
        <f t="shared" si="23"/>
        <v>0</v>
      </c>
      <c r="N51" s="69">
        <f t="shared" si="22"/>
        <v>0</v>
      </c>
      <c r="O51" s="11"/>
      <c r="P51" s="11"/>
      <c r="Q51" s="11"/>
      <c r="R51" s="11"/>
      <c r="S51" s="11"/>
      <c r="T51" s="11"/>
    </row>
    <row r="52" spans="1:20" ht="15.6" x14ac:dyDescent="0.25">
      <c r="A52" s="64" t="str">
        <f>IF(G52&lt;&gt;"",1+MAX($A$2:A51),"")</f>
        <v/>
      </c>
      <c r="B52" s="279"/>
      <c r="C52" s="282"/>
      <c r="D52" s="264" t="s">
        <v>404</v>
      </c>
      <c r="E52" s="101"/>
      <c r="F52" s="95"/>
      <c r="G52" s="65"/>
      <c r="H52" s="66"/>
      <c r="I52" s="67"/>
      <c r="J52" s="67"/>
      <c r="K52" s="99"/>
      <c r="L52" s="99"/>
      <c r="M52" s="68"/>
      <c r="N52" s="69"/>
      <c r="O52" s="11"/>
      <c r="P52" s="11"/>
      <c r="Q52" s="11"/>
      <c r="R52" s="11"/>
      <c r="S52" s="11"/>
      <c r="T52" s="11"/>
    </row>
    <row r="53" spans="1:20" ht="15.6" x14ac:dyDescent="0.25">
      <c r="A53" s="64">
        <f>IF(G53&lt;&gt;"",1+MAX($A$2:A52),"")</f>
        <v>25</v>
      </c>
      <c r="B53" s="279"/>
      <c r="C53" s="282"/>
      <c r="D53" s="261" t="s">
        <v>417</v>
      </c>
      <c r="E53" s="101" t="s">
        <v>32</v>
      </c>
      <c r="F53" s="66">
        <v>6</v>
      </c>
      <c r="G53" s="65">
        <f t="shared" si="2"/>
        <v>0</v>
      </c>
      <c r="H53" s="66">
        <f t="shared" ref="H53:H55" si="24">(G53*F53)+F53</f>
        <v>6</v>
      </c>
      <c r="I53" s="58">
        <v>0</v>
      </c>
      <c r="J53" s="58">
        <v>0</v>
      </c>
      <c r="K53" s="99">
        <f t="shared" ref="K53:K55" si="25">I53*J53</f>
        <v>0</v>
      </c>
      <c r="L53" s="99">
        <v>0</v>
      </c>
      <c r="M53" s="68">
        <f>+L53+K53</f>
        <v>0</v>
      </c>
      <c r="N53" s="69">
        <f t="shared" ref="N53:N55" si="26">H53*M53</f>
        <v>0</v>
      </c>
      <c r="O53" s="11"/>
      <c r="P53" s="11"/>
      <c r="Q53" s="11"/>
      <c r="R53" s="11"/>
      <c r="S53" s="11"/>
      <c r="T53" s="11"/>
    </row>
    <row r="54" spans="1:20" ht="15.6" x14ac:dyDescent="0.25">
      <c r="A54" s="64">
        <f>IF(G54&lt;&gt;"",1+MAX($A$2:A53),"")</f>
        <v>26</v>
      </c>
      <c r="B54" s="279"/>
      <c r="C54" s="282"/>
      <c r="D54" s="261" t="s">
        <v>418</v>
      </c>
      <c r="E54" s="101" t="s">
        <v>32</v>
      </c>
      <c r="F54" s="66">
        <v>1</v>
      </c>
      <c r="G54" s="65">
        <f t="shared" si="2"/>
        <v>0</v>
      </c>
      <c r="H54" s="66">
        <f t="shared" si="24"/>
        <v>1</v>
      </c>
      <c r="I54" s="58">
        <v>0</v>
      </c>
      <c r="J54" s="58">
        <v>0</v>
      </c>
      <c r="K54" s="99">
        <f t="shared" si="25"/>
        <v>0</v>
      </c>
      <c r="L54" s="99">
        <v>0</v>
      </c>
      <c r="M54" s="68">
        <f t="shared" ref="M54:M55" si="27">+L54+K54</f>
        <v>0</v>
      </c>
      <c r="N54" s="69">
        <f t="shared" si="26"/>
        <v>0</v>
      </c>
      <c r="O54" s="11"/>
      <c r="P54" s="11"/>
      <c r="Q54" s="11"/>
      <c r="R54" s="11"/>
      <c r="S54" s="11"/>
      <c r="T54" s="11"/>
    </row>
    <row r="55" spans="1:20" ht="15.6" x14ac:dyDescent="0.25">
      <c r="A55" s="64">
        <f>IF(G55&lt;&gt;"",1+MAX($A$2:A54),"")</f>
        <v>27</v>
      </c>
      <c r="B55" s="279"/>
      <c r="C55" s="282"/>
      <c r="D55" s="261" t="s">
        <v>419</v>
      </c>
      <c r="E55" s="101" t="s">
        <v>32</v>
      </c>
      <c r="F55" s="66">
        <v>2</v>
      </c>
      <c r="G55" s="65">
        <f t="shared" si="2"/>
        <v>0</v>
      </c>
      <c r="H55" s="66">
        <f t="shared" si="24"/>
        <v>2</v>
      </c>
      <c r="I55" s="58">
        <v>0</v>
      </c>
      <c r="J55" s="58">
        <v>0</v>
      </c>
      <c r="K55" s="99">
        <f t="shared" si="25"/>
        <v>0</v>
      </c>
      <c r="L55" s="99">
        <v>0</v>
      </c>
      <c r="M55" s="68">
        <f t="shared" si="27"/>
        <v>0</v>
      </c>
      <c r="N55" s="69">
        <f t="shared" si="26"/>
        <v>0</v>
      </c>
      <c r="O55" s="11"/>
      <c r="P55" s="11"/>
      <c r="Q55" s="11"/>
      <c r="R55" s="11"/>
      <c r="S55" s="11"/>
      <c r="T55" s="11"/>
    </row>
    <row r="56" spans="1:20" ht="15.6" x14ac:dyDescent="0.25">
      <c r="A56" s="64" t="str">
        <f>IF(G56&lt;&gt;"",1+MAX($A$2:A55),"")</f>
        <v/>
      </c>
      <c r="B56" s="279"/>
      <c r="C56" s="282"/>
      <c r="D56" s="258" t="s">
        <v>420</v>
      </c>
      <c r="E56" s="101"/>
      <c r="F56" s="95"/>
      <c r="G56" s="65"/>
      <c r="H56" s="66"/>
      <c r="I56" s="67"/>
      <c r="J56" s="67"/>
      <c r="K56" s="99"/>
      <c r="L56" s="99"/>
      <c r="M56" s="68"/>
      <c r="N56" s="69"/>
      <c r="O56" s="11"/>
      <c r="P56" s="11"/>
      <c r="Q56" s="11"/>
      <c r="R56" s="11"/>
      <c r="S56" s="11"/>
      <c r="T56" s="11"/>
    </row>
    <row r="57" spans="1:20" ht="15.6" x14ac:dyDescent="0.25">
      <c r="A57" s="64" t="str">
        <f>IF(G57&lt;&gt;"",1+MAX($A$2:A56),"")</f>
        <v/>
      </c>
      <c r="B57" s="279"/>
      <c r="C57" s="282"/>
      <c r="D57" s="259" t="s">
        <v>397</v>
      </c>
      <c r="E57" s="260"/>
      <c r="F57" s="95"/>
      <c r="G57" s="65"/>
      <c r="H57" s="66"/>
      <c r="I57" s="66"/>
      <c r="J57" s="67"/>
      <c r="K57" s="99"/>
      <c r="L57" s="99"/>
      <c r="M57" s="68"/>
      <c r="N57" s="69"/>
      <c r="O57" s="11"/>
      <c r="P57" s="11"/>
      <c r="Q57" s="11"/>
      <c r="R57" s="11"/>
      <c r="S57" s="11"/>
      <c r="T57" s="11"/>
    </row>
    <row r="58" spans="1:20" ht="15.6" x14ac:dyDescent="0.25">
      <c r="A58" s="64">
        <f>IF(G58&lt;&gt;"",1+MAX($A$2:A57),"")</f>
        <v>28</v>
      </c>
      <c r="B58" s="279"/>
      <c r="C58" s="282"/>
      <c r="D58" s="261" t="s">
        <v>421</v>
      </c>
      <c r="E58" s="101" t="s">
        <v>34</v>
      </c>
      <c r="F58" s="66">
        <v>32</v>
      </c>
      <c r="G58" s="65">
        <f t="shared" ref="G58:G120" si="28">IF(E58="EA",0%, IF(E58="LF",10%,IF(E58="SF",10%,IF(E58="LS",0%,IF(E58="LBS",10%,IF(E58="CY",10%,IF(E58="CFT",10%, IF(E58="","", IF("CFT",10%)))))))))</f>
        <v>0.1</v>
      </c>
      <c r="H58" s="66">
        <f t="shared" ref="H58" si="29">(G58*F58)+F58</f>
        <v>35.200000000000003</v>
      </c>
      <c r="I58" s="58">
        <v>0</v>
      </c>
      <c r="J58" s="58">
        <v>0</v>
      </c>
      <c r="K58" s="99">
        <f>I58*J58</f>
        <v>0</v>
      </c>
      <c r="L58" s="99">
        <v>0</v>
      </c>
      <c r="M58" s="68">
        <f>+L58+K58</f>
        <v>0</v>
      </c>
      <c r="N58" s="69">
        <f>H58*M58</f>
        <v>0</v>
      </c>
      <c r="O58" s="11"/>
      <c r="P58" s="11"/>
      <c r="Q58" s="11"/>
      <c r="R58" s="11"/>
      <c r="S58" s="11"/>
      <c r="T58" s="11"/>
    </row>
    <row r="59" spans="1:20" ht="15.6" x14ac:dyDescent="0.25">
      <c r="A59" s="64" t="str">
        <f>IF(G59&lt;&gt;"",1+MAX($A$2:A58),"")</f>
        <v/>
      </c>
      <c r="B59" s="279"/>
      <c r="C59" s="282"/>
      <c r="D59" s="259" t="s">
        <v>413</v>
      </c>
      <c r="E59" s="260"/>
      <c r="F59" s="95"/>
      <c r="G59" s="65"/>
      <c r="H59" s="66"/>
      <c r="I59" s="67"/>
      <c r="J59" s="67"/>
      <c r="K59" s="99"/>
      <c r="L59" s="99"/>
      <c r="M59" s="68"/>
      <c r="N59" s="69"/>
      <c r="O59" s="11"/>
      <c r="P59" s="11"/>
      <c r="Q59" s="11"/>
      <c r="R59" s="11"/>
      <c r="S59" s="11"/>
      <c r="T59" s="11"/>
    </row>
    <row r="60" spans="1:20" ht="15.6" x14ac:dyDescent="0.25">
      <c r="A60" s="64">
        <f>IF(G60&lt;&gt;"",1+MAX($A$2:A59),"")</f>
        <v>29</v>
      </c>
      <c r="B60" s="279"/>
      <c r="C60" s="282"/>
      <c r="D60" s="261" t="s">
        <v>421</v>
      </c>
      <c r="E60" s="101" t="s">
        <v>34</v>
      </c>
      <c r="F60" s="66">
        <v>32</v>
      </c>
      <c r="G60" s="65">
        <f t="shared" si="28"/>
        <v>0.1</v>
      </c>
      <c r="H60" s="66">
        <f t="shared" ref="H60" si="30">(G60*F60)+F60</f>
        <v>35.200000000000003</v>
      </c>
      <c r="I60" s="58">
        <v>0</v>
      </c>
      <c r="J60" s="58">
        <v>0</v>
      </c>
      <c r="K60" s="99">
        <f t="shared" ref="K60" si="31">I60*J60</f>
        <v>0</v>
      </c>
      <c r="L60" s="99">
        <v>0</v>
      </c>
      <c r="M60" s="68">
        <f>+L60+K60</f>
        <v>0</v>
      </c>
      <c r="N60" s="69">
        <f>H60*M60</f>
        <v>0</v>
      </c>
      <c r="O60" s="11"/>
      <c r="P60" s="11"/>
      <c r="Q60" s="11"/>
      <c r="R60" s="11"/>
      <c r="S60" s="11"/>
      <c r="T60" s="11"/>
    </row>
    <row r="61" spans="1:20" ht="17.399999999999999" x14ac:dyDescent="0.25">
      <c r="A61" s="64" t="str">
        <f>IF(G61&lt;&gt;"",1+MAX($A$2:A60),"")</f>
        <v/>
      </c>
      <c r="B61" s="279"/>
      <c r="C61" s="282"/>
      <c r="D61" s="262" t="s">
        <v>401</v>
      </c>
      <c r="E61" s="263"/>
      <c r="F61" s="66"/>
      <c r="G61" s="65"/>
      <c r="H61" s="66"/>
      <c r="I61" s="67"/>
      <c r="J61" s="67"/>
      <c r="K61" s="99"/>
      <c r="L61" s="99"/>
      <c r="M61" s="68"/>
      <c r="N61" s="69"/>
      <c r="O61" s="11"/>
      <c r="P61" s="11"/>
      <c r="Q61" s="11"/>
      <c r="R61" s="11"/>
      <c r="S61" s="11"/>
      <c r="T61" s="11"/>
    </row>
    <row r="62" spans="1:20" ht="15.6" x14ac:dyDescent="0.25">
      <c r="A62" s="64" t="str">
        <f>IF(G62&lt;&gt;"",1+MAX($A$2:A61),"")</f>
        <v/>
      </c>
      <c r="B62" s="279"/>
      <c r="C62" s="282"/>
      <c r="D62" s="264" t="s">
        <v>75</v>
      </c>
      <c r="E62" s="101"/>
      <c r="F62" s="95"/>
      <c r="G62" s="65"/>
      <c r="H62" s="66"/>
      <c r="I62" s="67"/>
      <c r="J62" s="67"/>
      <c r="K62" s="99"/>
      <c r="L62" s="99"/>
      <c r="M62" s="68"/>
      <c r="N62" s="69"/>
      <c r="O62" s="11"/>
      <c r="P62" s="11"/>
      <c r="Q62" s="11"/>
      <c r="R62" s="11"/>
      <c r="S62" s="11"/>
      <c r="T62" s="11"/>
    </row>
    <row r="63" spans="1:20" ht="15.6" x14ac:dyDescent="0.25">
      <c r="A63" s="64">
        <f>IF(G63&lt;&gt;"",1+MAX($A$2:A62),"")</f>
        <v>30</v>
      </c>
      <c r="B63" s="279"/>
      <c r="C63" s="282"/>
      <c r="D63" s="261" t="s">
        <v>422</v>
      </c>
      <c r="E63" s="101" t="s">
        <v>32</v>
      </c>
      <c r="F63" s="66">
        <v>9</v>
      </c>
      <c r="G63" s="65">
        <f t="shared" si="28"/>
        <v>0</v>
      </c>
      <c r="H63" s="66">
        <f t="shared" ref="H63" si="32">(G63*F63)+F63</f>
        <v>9</v>
      </c>
      <c r="I63" s="58">
        <v>0</v>
      </c>
      <c r="J63" s="58">
        <v>0</v>
      </c>
      <c r="K63" s="99">
        <f t="shared" ref="K63" si="33">I63*J63</f>
        <v>0</v>
      </c>
      <c r="L63" s="99">
        <v>0</v>
      </c>
      <c r="M63" s="68">
        <f>+L63+K63</f>
        <v>0</v>
      </c>
      <c r="N63" s="69">
        <f t="shared" ref="N63" si="34">H63*M63</f>
        <v>0</v>
      </c>
      <c r="O63" s="11"/>
      <c r="P63" s="11"/>
      <c r="Q63" s="11"/>
      <c r="R63" s="11"/>
      <c r="S63" s="11"/>
      <c r="T63" s="11"/>
    </row>
    <row r="64" spans="1:20" ht="15.6" x14ac:dyDescent="0.25">
      <c r="A64" s="64" t="str">
        <f>IF(G64&lt;&gt;"",1+MAX($A$2:A63),"")</f>
        <v/>
      </c>
      <c r="B64" s="279"/>
      <c r="C64" s="282"/>
      <c r="D64" s="264" t="s">
        <v>404</v>
      </c>
      <c r="E64" s="101"/>
      <c r="F64" s="95"/>
      <c r="G64" s="65"/>
      <c r="H64" s="66"/>
      <c r="I64" s="67"/>
      <c r="J64" s="67"/>
      <c r="K64" s="99"/>
      <c r="L64" s="99"/>
      <c r="M64" s="68"/>
      <c r="N64" s="69"/>
      <c r="O64" s="11"/>
      <c r="P64" s="11"/>
      <c r="Q64" s="11"/>
      <c r="R64" s="11"/>
      <c r="S64" s="11"/>
      <c r="T64" s="11"/>
    </row>
    <row r="65" spans="1:20" ht="15.6" x14ac:dyDescent="0.25">
      <c r="A65" s="64">
        <f>IF(G65&lt;&gt;"",1+MAX($A$2:A64),"")</f>
        <v>31</v>
      </c>
      <c r="B65" s="279"/>
      <c r="C65" s="282"/>
      <c r="D65" s="261" t="s">
        <v>423</v>
      </c>
      <c r="E65" s="101" t="s">
        <v>32</v>
      </c>
      <c r="F65" s="66">
        <v>2</v>
      </c>
      <c r="G65" s="65">
        <f t="shared" si="28"/>
        <v>0</v>
      </c>
      <c r="H65" s="66">
        <f t="shared" ref="H65" si="35">(G65*F65)+F65</f>
        <v>2</v>
      </c>
      <c r="I65" s="58">
        <v>0</v>
      </c>
      <c r="J65" s="58">
        <v>0</v>
      </c>
      <c r="K65" s="99">
        <f t="shared" ref="K65" si="36">I65*J65</f>
        <v>0</v>
      </c>
      <c r="L65" s="99">
        <v>0</v>
      </c>
      <c r="M65" s="68">
        <f>+L65+K65</f>
        <v>0</v>
      </c>
      <c r="N65" s="69">
        <f t="shared" ref="N65" si="37">H65*M65</f>
        <v>0</v>
      </c>
      <c r="O65" s="11"/>
      <c r="P65" s="11"/>
      <c r="Q65" s="11"/>
      <c r="R65" s="11"/>
      <c r="S65" s="11"/>
      <c r="T65" s="11"/>
    </row>
    <row r="66" spans="1:20" ht="15.6" x14ac:dyDescent="0.25">
      <c r="A66" s="64" t="str">
        <f>IF(G66&lt;&gt;"",1+MAX($A$2:A65),"")</f>
        <v/>
      </c>
      <c r="B66" s="279"/>
      <c r="C66" s="282"/>
      <c r="D66" s="258" t="s">
        <v>424</v>
      </c>
      <c r="E66" s="101"/>
      <c r="F66" s="95"/>
      <c r="G66" s="65"/>
      <c r="H66" s="66"/>
      <c r="I66" s="67"/>
      <c r="J66" s="67"/>
      <c r="K66" s="99"/>
      <c r="L66" s="99"/>
      <c r="M66" s="68"/>
      <c r="N66" s="69"/>
      <c r="O66" s="11"/>
      <c r="P66" s="11"/>
      <c r="Q66" s="11"/>
      <c r="R66" s="11"/>
      <c r="S66" s="11"/>
      <c r="T66" s="11"/>
    </row>
    <row r="67" spans="1:20" ht="15.6" x14ac:dyDescent="0.25">
      <c r="A67" s="64" t="str">
        <f>IF(G67&lt;&gt;"",1+MAX($A$2:A66),"")</f>
        <v/>
      </c>
      <c r="B67" s="279"/>
      <c r="C67" s="282"/>
      <c r="D67" s="259" t="s">
        <v>397</v>
      </c>
      <c r="E67" s="260"/>
      <c r="F67" s="95"/>
      <c r="G67" s="65"/>
      <c r="H67" s="66"/>
      <c r="I67" s="66"/>
      <c r="J67" s="67"/>
      <c r="K67" s="99"/>
      <c r="L67" s="99"/>
      <c r="M67" s="68"/>
      <c r="N67" s="69"/>
      <c r="O67" s="11"/>
      <c r="P67" s="11"/>
      <c r="Q67" s="11"/>
      <c r="R67" s="11"/>
      <c r="S67" s="11"/>
      <c r="T67" s="11"/>
    </row>
    <row r="68" spans="1:20" ht="15.6" x14ac:dyDescent="0.25">
      <c r="A68" s="64">
        <f>IF(G68&lt;&gt;"",1+MAX($A$2:A67),"")</f>
        <v>32</v>
      </c>
      <c r="B68" s="279"/>
      <c r="C68" s="282"/>
      <c r="D68" s="261" t="s">
        <v>425</v>
      </c>
      <c r="E68" s="101" t="s">
        <v>34</v>
      </c>
      <c r="F68" s="66">
        <v>164</v>
      </c>
      <c r="G68" s="65">
        <f t="shared" si="28"/>
        <v>0.1</v>
      </c>
      <c r="H68" s="66">
        <f t="shared" ref="H68:H70" si="38">(G68*F68)+F68</f>
        <v>180.4</v>
      </c>
      <c r="I68" s="58">
        <v>0</v>
      </c>
      <c r="J68" s="58">
        <v>0</v>
      </c>
      <c r="K68" s="99">
        <f>I68*J68</f>
        <v>0</v>
      </c>
      <c r="L68" s="99">
        <v>0</v>
      </c>
      <c r="M68" s="68">
        <f>+L68+K68</f>
        <v>0</v>
      </c>
      <c r="N68" s="69">
        <f>H68*M68</f>
        <v>0</v>
      </c>
      <c r="O68" s="11"/>
      <c r="P68" s="11"/>
      <c r="Q68" s="11"/>
      <c r="R68" s="11"/>
      <c r="S68" s="11"/>
      <c r="T68" s="11"/>
    </row>
    <row r="69" spans="1:20" ht="15.6" x14ac:dyDescent="0.25">
      <c r="A69" s="64">
        <f>IF(G69&lt;&gt;"",1+MAX($A$2:A68),"")</f>
        <v>33</v>
      </c>
      <c r="B69" s="279"/>
      <c r="C69" s="282"/>
      <c r="D69" s="261" t="s">
        <v>426</v>
      </c>
      <c r="E69" s="101" t="s">
        <v>34</v>
      </c>
      <c r="F69" s="66">
        <v>109</v>
      </c>
      <c r="G69" s="65">
        <f t="shared" si="28"/>
        <v>0.1</v>
      </c>
      <c r="H69" s="66">
        <f t="shared" si="38"/>
        <v>119.9</v>
      </c>
      <c r="I69" s="58">
        <v>0</v>
      </c>
      <c r="J69" s="58">
        <v>0</v>
      </c>
      <c r="K69" s="99">
        <f t="shared" ref="K69:K70" si="39">I69*J69</f>
        <v>0</v>
      </c>
      <c r="L69" s="99">
        <v>0</v>
      </c>
      <c r="M69" s="68">
        <f>+L69+K69</f>
        <v>0</v>
      </c>
      <c r="N69" s="69">
        <f>H69*M69</f>
        <v>0</v>
      </c>
      <c r="O69" s="11"/>
      <c r="P69" s="11"/>
      <c r="Q69" s="11"/>
      <c r="R69" s="11"/>
      <c r="S69" s="11"/>
      <c r="T69" s="11"/>
    </row>
    <row r="70" spans="1:20" ht="15.6" x14ac:dyDescent="0.25">
      <c r="A70" s="64">
        <f>IF(G70&lt;&gt;"",1+MAX($A$2:A69),"")</f>
        <v>34</v>
      </c>
      <c r="B70" s="279"/>
      <c r="C70" s="282"/>
      <c r="D70" s="261" t="s">
        <v>427</v>
      </c>
      <c r="E70" s="101" t="s">
        <v>34</v>
      </c>
      <c r="F70" s="66">
        <v>164</v>
      </c>
      <c r="G70" s="65">
        <f t="shared" si="28"/>
        <v>0.1</v>
      </c>
      <c r="H70" s="66">
        <f t="shared" si="38"/>
        <v>180.4</v>
      </c>
      <c r="I70" s="58">
        <v>0</v>
      </c>
      <c r="J70" s="58">
        <v>0</v>
      </c>
      <c r="K70" s="99">
        <f t="shared" si="39"/>
        <v>0</v>
      </c>
      <c r="L70" s="99">
        <v>0</v>
      </c>
      <c r="M70" s="68">
        <f>+L70+K70</f>
        <v>0</v>
      </c>
      <c r="N70" s="69">
        <f>H70*M70</f>
        <v>0</v>
      </c>
      <c r="O70" s="11"/>
      <c r="P70" s="11"/>
      <c r="Q70" s="11"/>
      <c r="R70" s="11"/>
      <c r="S70" s="11"/>
      <c r="T70" s="11"/>
    </row>
    <row r="71" spans="1:20" ht="15.6" x14ac:dyDescent="0.25">
      <c r="A71" s="64" t="str">
        <f>IF(G71&lt;&gt;"",1+MAX($A$2:A70),"")</f>
        <v/>
      </c>
      <c r="B71" s="279"/>
      <c r="C71" s="282"/>
      <c r="D71" s="259" t="s">
        <v>428</v>
      </c>
      <c r="E71" s="260"/>
      <c r="F71" s="95"/>
      <c r="G71" s="65"/>
      <c r="H71" s="66"/>
      <c r="I71" s="67"/>
      <c r="J71" s="67"/>
      <c r="K71" s="99"/>
      <c r="L71" s="99"/>
      <c r="M71" s="68"/>
      <c r="N71" s="69"/>
      <c r="O71" s="11"/>
      <c r="P71" s="11"/>
      <c r="Q71" s="11"/>
      <c r="R71" s="11"/>
      <c r="S71" s="11"/>
      <c r="T71" s="11"/>
    </row>
    <row r="72" spans="1:20" ht="15.6" x14ac:dyDescent="0.25">
      <c r="A72" s="64">
        <f>IF(G72&lt;&gt;"",1+MAX($A$2:A71),"")</f>
        <v>35</v>
      </c>
      <c r="B72" s="279"/>
      <c r="C72" s="282"/>
      <c r="D72" s="261" t="s">
        <v>425</v>
      </c>
      <c r="E72" s="101" t="s">
        <v>34</v>
      </c>
      <c r="F72" s="66">
        <v>164</v>
      </c>
      <c r="G72" s="65">
        <f t="shared" si="28"/>
        <v>0.1</v>
      </c>
      <c r="H72" s="66">
        <f t="shared" ref="H72:H73" si="40">(G72*F72)+F72</f>
        <v>180.4</v>
      </c>
      <c r="I72" s="58">
        <v>0</v>
      </c>
      <c r="J72" s="58">
        <v>0</v>
      </c>
      <c r="K72" s="99">
        <f t="shared" ref="K72:K73" si="41">I72*J72</f>
        <v>0</v>
      </c>
      <c r="L72" s="99">
        <v>0</v>
      </c>
      <c r="M72" s="68">
        <f>+L72+K72</f>
        <v>0</v>
      </c>
      <c r="N72" s="69">
        <f>H72*M72</f>
        <v>0</v>
      </c>
      <c r="O72" s="11"/>
      <c r="P72" s="11"/>
      <c r="Q72" s="11"/>
      <c r="R72" s="11"/>
      <c r="S72" s="11"/>
      <c r="T72" s="11"/>
    </row>
    <row r="73" spans="1:20" ht="15.6" x14ac:dyDescent="0.25">
      <c r="A73" s="64">
        <f>IF(G73&lt;&gt;"",1+MAX($A$2:A72),"")</f>
        <v>36</v>
      </c>
      <c r="B73" s="279"/>
      <c r="C73" s="282"/>
      <c r="D73" s="261" t="s">
        <v>426</v>
      </c>
      <c r="E73" s="101" t="s">
        <v>34</v>
      </c>
      <c r="F73" s="66">
        <v>109</v>
      </c>
      <c r="G73" s="65">
        <f t="shared" si="28"/>
        <v>0.1</v>
      </c>
      <c r="H73" s="66">
        <f t="shared" si="40"/>
        <v>119.9</v>
      </c>
      <c r="I73" s="58">
        <v>0</v>
      </c>
      <c r="J73" s="58">
        <v>0</v>
      </c>
      <c r="K73" s="99">
        <f t="shared" si="41"/>
        <v>0</v>
      </c>
      <c r="L73" s="99">
        <v>0</v>
      </c>
      <c r="M73" s="68">
        <f>+L73+K73</f>
        <v>0</v>
      </c>
      <c r="N73" s="69">
        <f>H73*M73</f>
        <v>0</v>
      </c>
      <c r="O73" s="11"/>
      <c r="P73" s="11"/>
      <c r="Q73" s="11"/>
      <c r="R73" s="11"/>
      <c r="S73" s="11"/>
      <c r="T73" s="11"/>
    </row>
    <row r="74" spans="1:20" ht="15.6" x14ac:dyDescent="0.25">
      <c r="A74" s="64" t="str">
        <f>IF(G74&lt;&gt;"",1+MAX($A$2:A73),"")</f>
        <v/>
      </c>
      <c r="B74" s="279"/>
      <c r="C74" s="282"/>
      <c r="D74" s="261" t="s">
        <v>427</v>
      </c>
      <c r="E74" s="101" t="s">
        <v>34</v>
      </c>
      <c r="F74" s="66">
        <v>164</v>
      </c>
      <c r="G74" s="65"/>
      <c r="H74" s="66"/>
      <c r="I74" s="58"/>
      <c r="J74" s="58"/>
      <c r="K74" s="99"/>
      <c r="L74" s="99"/>
      <c r="M74" s="68"/>
      <c r="N74" s="69"/>
      <c r="O74" s="11"/>
      <c r="P74" s="11"/>
      <c r="Q74" s="11"/>
      <c r="R74" s="11"/>
      <c r="S74" s="11"/>
      <c r="T74" s="11"/>
    </row>
    <row r="75" spans="1:20" ht="17.399999999999999" x14ac:dyDescent="0.25">
      <c r="A75" s="64" t="str">
        <f>IF(G75&lt;&gt;"",1+MAX($A$2:A74),"")</f>
        <v/>
      </c>
      <c r="B75" s="279"/>
      <c r="C75" s="282"/>
      <c r="D75" s="262" t="s">
        <v>401</v>
      </c>
      <c r="E75" s="263"/>
      <c r="F75" s="66"/>
      <c r="G75" s="65"/>
      <c r="H75" s="66"/>
      <c r="I75" s="67"/>
      <c r="J75" s="67"/>
      <c r="K75" s="99"/>
      <c r="L75" s="99"/>
      <c r="M75" s="68"/>
      <c r="N75" s="69"/>
      <c r="O75" s="11"/>
      <c r="P75" s="11"/>
      <c r="Q75" s="11"/>
      <c r="R75" s="11"/>
      <c r="S75" s="11"/>
      <c r="T75" s="11"/>
    </row>
    <row r="76" spans="1:20" ht="15.6" x14ac:dyDescent="0.25">
      <c r="A76" s="64" t="str">
        <f>IF(G76&lt;&gt;"",1+MAX($A$2:A75),"")</f>
        <v/>
      </c>
      <c r="B76" s="279"/>
      <c r="C76" s="282"/>
      <c r="D76" s="264" t="s">
        <v>75</v>
      </c>
      <c r="E76" s="101"/>
      <c r="F76" s="95"/>
      <c r="G76" s="65"/>
      <c r="H76" s="66"/>
      <c r="I76" s="67"/>
      <c r="J76" s="67"/>
      <c r="K76" s="99"/>
      <c r="L76" s="99"/>
      <c r="M76" s="68"/>
      <c r="N76" s="69"/>
      <c r="O76" s="11"/>
      <c r="P76" s="11"/>
      <c r="Q76" s="11"/>
      <c r="R76" s="11"/>
      <c r="S76" s="11"/>
      <c r="T76" s="11"/>
    </row>
    <row r="77" spans="1:20" ht="15.6" x14ac:dyDescent="0.25">
      <c r="A77" s="64">
        <f>IF(G77&lt;&gt;"",1+MAX($A$2:A76),"")</f>
        <v>37</v>
      </c>
      <c r="B77" s="279"/>
      <c r="C77" s="282"/>
      <c r="D77" s="261" t="s">
        <v>429</v>
      </c>
      <c r="E77" s="101" t="s">
        <v>32</v>
      </c>
      <c r="F77" s="66">
        <v>24</v>
      </c>
      <c r="G77" s="65">
        <f t="shared" si="28"/>
        <v>0</v>
      </c>
      <c r="H77" s="66">
        <f t="shared" ref="H77:H79" si="42">(G77*F77)+F77</f>
        <v>24</v>
      </c>
      <c r="I77" s="58">
        <v>0</v>
      </c>
      <c r="J77" s="58">
        <v>0</v>
      </c>
      <c r="K77" s="99">
        <f t="shared" ref="K77:K79" si="43">I77*J77</f>
        <v>0</v>
      </c>
      <c r="L77" s="99">
        <v>0</v>
      </c>
      <c r="M77" s="68">
        <f>+L77+K77</f>
        <v>0</v>
      </c>
      <c r="N77" s="69">
        <f t="shared" ref="N77:N79" si="44">H77*M77</f>
        <v>0</v>
      </c>
      <c r="O77" s="11"/>
      <c r="P77" s="11"/>
      <c r="Q77" s="11"/>
      <c r="R77" s="11"/>
      <c r="S77" s="11"/>
      <c r="T77" s="11"/>
    </row>
    <row r="78" spans="1:20" ht="15.6" x14ac:dyDescent="0.25">
      <c r="A78" s="64">
        <f>IF(G78&lt;&gt;"",1+MAX($A$2:A77),"")</f>
        <v>38</v>
      </c>
      <c r="B78" s="279"/>
      <c r="C78" s="282"/>
      <c r="D78" s="261" t="s">
        <v>430</v>
      </c>
      <c r="E78" s="101" t="s">
        <v>32</v>
      </c>
      <c r="F78" s="66">
        <v>10</v>
      </c>
      <c r="G78" s="65">
        <f t="shared" si="28"/>
        <v>0</v>
      </c>
      <c r="H78" s="66">
        <f t="shared" si="42"/>
        <v>10</v>
      </c>
      <c r="I78" s="58">
        <v>0</v>
      </c>
      <c r="J78" s="58">
        <v>0</v>
      </c>
      <c r="K78" s="99">
        <f t="shared" si="43"/>
        <v>0</v>
      </c>
      <c r="L78" s="99">
        <v>0</v>
      </c>
      <c r="M78" s="68">
        <f t="shared" ref="M78:M79" si="45">+L78+K78</f>
        <v>0</v>
      </c>
      <c r="N78" s="69">
        <f t="shared" si="44"/>
        <v>0</v>
      </c>
      <c r="O78" s="11"/>
      <c r="P78" s="11"/>
      <c r="Q78" s="11"/>
      <c r="R78" s="11"/>
      <c r="S78" s="11"/>
      <c r="T78" s="11"/>
    </row>
    <row r="79" spans="1:20" ht="15.6" x14ac:dyDescent="0.25">
      <c r="A79" s="64">
        <f>IF(G79&lt;&gt;"",1+MAX($A$2:A78),"")</f>
        <v>39</v>
      </c>
      <c r="B79" s="279"/>
      <c r="C79" s="282"/>
      <c r="D79" s="261" t="s">
        <v>431</v>
      </c>
      <c r="E79" s="101" t="s">
        <v>32</v>
      </c>
      <c r="F79" s="66">
        <v>11</v>
      </c>
      <c r="G79" s="65">
        <f t="shared" si="28"/>
        <v>0</v>
      </c>
      <c r="H79" s="66">
        <f t="shared" si="42"/>
        <v>11</v>
      </c>
      <c r="I79" s="58">
        <v>0</v>
      </c>
      <c r="J79" s="58">
        <v>0</v>
      </c>
      <c r="K79" s="99">
        <f t="shared" si="43"/>
        <v>0</v>
      </c>
      <c r="L79" s="99">
        <v>0</v>
      </c>
      <c r="M79" s="68">
        <f t="shared" si="45"/>
        <v>0</v>
      </c>
      <c r="N79" s="69">
        <f t="shared" si="44"/>
        <v>0</v>
      </c>
      <c r="O79" s="11"/>
      <c r="P79" s="11"/>
      <c r="Q79" s="11"/>
      <c r="R79" s="11"/>
      <c r="S79" s="11"/>
      <c r="T79" s="11"/>
    </row>
    <row r="80" spans="1:20" ht="15.6" x14ac:dyDescent="0.25">
      <c r="A80" s="64" t="str">
        <f>IF(G80&lt;&gt;"",1+MAX($A$2:A79),"")</f>
        <v/>
      </c>
      <c r="B80" s="279"/>
      <c r="C80" s="282"/>
      <c r="D80" s="264" t="s">
        <v>404</v>
      </c>
      <c r="E80" s="101"/>
      <c r="F80" s="95"/>
      <c r="G80" s="65"/>
      <c r="H80" s="66"/>
      <c r="I80" s="67"/>
      <c r="J80" s="67"/>
      <c r="K80" s="99"/>
      <c r="L80" s="99"/>
      <c r="M80" s="68"/>
      <c r="N80" s="69"/>
      <c r="O80" s="11"/>
      <c r="P80" s="11"/>
      <c r="Q80" s="11"/>
      <c r="R80" s="11"/>
      <c r="S80" s="11"/>
      <c r="T80" s="11"/>
    </row>
    <row r="81" spans="1:20" ht="15.6" x14ac:dyDescent="0.25">
      <c r="A81" s="64">
        <f>IF(G81&lt;&gt;"",1+MAX($A$2:A80),"")</f>
        <v>40</v>
      </c>
      <c r="B81" s="279"/>
      <c r="C81" s="282"/>
      <c r="D81" s="261" t="s">
        <v>432</v>
      </c>
      <c r="E81" s="101" t="s">
        <v>32</v>
      </c>
      <c r="F81" s="66">
        <v>4</v>
      </c>
      <c r="G81" s="65">
        <f t="shared" si="28"/>
        <v>0</v>
      </c>
      <c r="H81" s="66">
        <f t="shared" ref="H81:H85" si="46">(G81*F81)+F81</f>
        <v>4</v>
      </c>
      <c r="I81" s="58">
        <v>0</v>
      </c>
      <c r="J81" s="58">
        <v>0</v>
      </c>
      <c r="K81" s="99">
        <f t="shared" ref="K81:K85" si="47">I81*J81</f>
        <v>0</v>
      </c>
      <c r="L81" s="99">
        <v>0</v>
      </c>
      <c r="M81" s="68">
        <f>+L81+K81</f>
        <v>0</v>
      </c>
      <c r="N81" s="69">
        <f t="shared" ref="N81:N85" si="48">H81*M81</f>
        <v>0</v>
      </c>
      <c r="O81" s="11"/>
      <c r="P81" s="11"/>
      <c r="Q81" s="11"/>
      <c r="R81" s="11"/>
      <c r="S81" s="11"/>
      <c r="T81" s="11"/>
    </row>
    <row r="82" spans="1:20" ht="15.6" x14ac:dyDescent="0.25">
      <c r="A82" s="64">
        <f>IF(G82&lt;&gt;"",1+MAX($A$2:A81),"")</f>
        <v>41</v>
      </c>
      <c r="B82" s="279"/>
      <c r="C82" s="282"/>
      <c r="D82" s="261" t="s">
        <v>433</v>
      </c>
      <c r="E82" s="101" t="s">
        <v>32</v>
      </c>
      <c r="F82" s="66">
        <v>1</v>
      </c>
      <c r="G82" s="65">
        <f t="shared" si="28"/>
        <v>0</v>
      </c>
      <c r="H82" s="66">
        <f t="shared" si="46"/>
        <v>1</v>
      </c>
      <c r="I82" s="58">
        <v>0</v>
      </c>
      <c r="J82" s="58">
        <v>0</v>
      </c>
      <c r="K82" s="99">
        <f t="shared" si="47"/>
        <v>0</v>
      </c>
      <c r="L82" s="99">
        <v>0</v>
      </c>
      <c r="M82" s="68">
        <f t="shared" ref="M82:M85" si="49">+L82+K82</f>
        <v>0</v>
      </c>
      <c r="N82" s="69">
        <f t="shared" si="48"/>
        <v>0</v>
      </c>
      <c r="O82" s="11"/>
      <c r="P82" s="11"/>
      <c r="Q82" s="11"/>
      <c r="R82" s="11"/>
      <c r="S82" s="11"/>
      <c r="T82" s="11"/>
    </row>
    <row r="83" spans="1:20" ht="15.6" x14ac:dyDescent="0.25">
      <c r="A83" s="64">
        <f>IF(G83&lt;&gt;"",1+MAX($A$2:A82),"")</f>
        <v>42</v>
      </c>
      <c r="B83" s="279"/>
      <c r="C83" s="282"/>
      <c r="D83" s="261" t="s">
        <v>434</v>
      </c>
      <c r="E83" s="101" t="s">
        <v>32</v>
      </c>
      <c r="F83" s="66">
        <v>5</v>
      </c>
      <c r="G83" s="65">
        <f t="shared" si="28"/>
        <v>0</v>
      </c>
      <c r="H83" s="66">
        <f t="shared" si="46"/>
        <v>5</v>
      </c>
      <c r="I83" s="58">
        <v>0</v>
      </c>
      <c r="J83" s="58">
        <v>0</v>
      </c>
      <c r="K83" s="99">
        <f t="shared" si="47"/>
        <v>0</v>
      </c>
      <c r="L83" s="99">
        <v>0</v>
      </c>
      <c r="M83" s="68">
        <f t="shared" si="49"/>
        <v>0</v>
      </c>
      <c r="N83" s="69">
        <f t="shared" si="48"/>
        <v>0</v>
      </c>
      <c r="O83" s="11"/>
      <c r="P83" s="11"/>
      <c r="Q83" s="11"/>
      <c r="R83" s="11"/>
      <c r="S83" s="11"/>
      <c r="T83" s="11"/>
    </row>
    <row r="84" spans="1:20" ht="15.6" x14ac:dyDescent="0.25">
      <c r="A84" s="64">
        <f>IF(G84&lt;&gt;"",1+MAX($A$2:A83),"")</f>
        <v>43</v>
      </c>
      <c r="B84" s="279"/>
      <c r="C84" s="282"/>
      <c r="D84" s="261" t="s">
        <v>435</v>
      </c>
      <c r="E84" s="101" t="s">
        <v>32</v>
      </c>
      <c r="F84" s="66">
        <v>3</v>
      </c>
      <c r="G84" s="65">
        <f t="shared" si="28"/>
        <v>0</v>
      </c>
      <c r="H84" s="66">
        <f t="shared" si="46"/>
        <v>3</v>
      </c>
      <c r="I84" s="58">
        <v>0</v>
      </c>
      <c r="J84" s="58">
        <v>0</v>
      </c>
      <c r="K84" s="99">
        <f t="shared" si="47"/>
        <v>0</v>
      </c>
      <c r="L84" s="99">
        <v>0</v>
      </c>
      <c r="M84" s="68">
        <f t="shared" si="49"/>
        <v>0</v>
      </c>
      <c r="N84" s="69">
        <f t="shared" si="48"/>
        <v>0</v>
      </c>
      <c r="O84" s="11"/>
      <c r="P84" s="11"/>
      <c r="Q84" s="11"/>
      <c r="R84" s="11"/>
      <c r="S84" s="11"/>
      <c r="T84" s="11"/>
    </row>
    <row r="85" spans="1:20" ht="15.6" x14ac:dyDescent="0.25">
      <c r="A85" s="64">
        <f>IF(G85&lt;&gt;"",1+MAX($A$2:A84),"")</f>
        <v>44</v>
      </c>
      <c r="B85" s="279"/>
      <c r="C85" s="282"/>
      <c r="D85" s="261" t="s">
        <v>436</v>
      </c>
      <c r="E85" s="101" t="s">
        <v>32</v>
      </c>
      <c r="F85" s="66">
        <v>2</v>
      </c>
      <c r="G85" s="65">
        <f t="shared" si="28"/>
        <v>0</v>
      </c>
      <c r="H85" s="66">
        <f t="shared" si="46"/>
        <v>2</v>
      </c>
      <c r="I85" s="58">
        <v>0</v>
      </c>
      <c r="J85" s="58">
        <v>0</v>
      </c>
      <c r="K85" s="99">
        <f t="shared" si="47"/>
        <v>0</v>
      </c>
      <c r="L85" s="99">
        <v>0</v>
      </c>
      <c r="M85" s="68">
        <f t="shared" si="49"/>
        <v>0</v>
      </c>
      <c r="N85" s="69">
        <f t="shared" si="48"/>
        <v>0</v>
      </c>
      <c r="O85" s="11"/>
      <c r="P85" s="11"/>
      <c r="Q85" s="11"/>
      <c r="R85" s="11"/>
      <c r="S85" s="11"/>
      <c r="T85" s="11"/>
    </row>
    <row r="86" spans="1:20" ht="15.6" x14ac:dyDescent="0.25">
      <c r="A86" s="64" t="str">
        <f>IF(G86&lt;&gt;"",1+MAX($A$2:A85),"")</f>
        <v/>
      </c>
      <c r="B86" s="279"/>
      <c r="C86" s="282"/>
      <c r="D86" s="264" t="s">
        <v>74</v>
      </c>
      <c r="E86" s="101"/>
      <c r="F86" s="95"/>
      <c r="G86" s="65"/>
      <c r="H86" s="66"/>
      <c r="I86" s="67"/>
      <c r="J86" s="67"/>
      <c r="K86" s="99"/>
      <c r="L86" s="99"/>
      <c r="M86" s="68"/>
      <c r="N86" s="69"/>
      <c r="O86" s="11"/>
      <c r="P86" s="11"/>
      <c r="Q86" s="11"/>
      <c r="R86" s="11"/>
      <c r="S86" s="11"/>
      <c r="T86" s="11"/>
    </row>
    <row r="87" spans="1:20" ht="15.6" x14ac:dyDescent="0.25">
      <c r="A87" s="64">
        <f>IF(G87&lt;&gt;"",1+MAX($A$2:A86),"")</f>
        <v>45</v>
      </c>
      <c r="B87" s="279"/>
      <c r="C87" s="282"/>
      <c r="D87" s="261" t="s">
        <v>437</v>
      </c>
      <c r="E87" s="101" t="s">
        <v>32</v>
      </c>
      <c r="F87" s="66">
        <v>2</v>
      </c>
      <c r="G87" s="65">
        <f t="shared" si="28"/>
        <v>0</v>
      </c>
      <c r="H87" s="66">
        <f t="shared" ref="H87:H89" si="50">(G87*F87)+F87</f>
        <v>2</v>
      </c>
      <c r="I87" s="58">
        <v>0</v>
      </c>
      <c r="J87" s="58">
        <v>0</v>
      </c>
      <c r="K87" s="99">
        <f t="shared" ref="K87:K89" si="51">I87*J87</f>
        <v>0</v>
      </c>
      <c r="L87" s="99">
        <v>0</v>
      </c>
      <c r="M87" s="68">
        <f>+L87+K87</f>
        <v>0</v>
      </c>
      <c r="N87" s="69">
        <f t="shared" ref="N87:N89" si="52">H87*M87</f>
        <v>0</v>
      </c>
      <c r="O87" s="11"/>
      <c r="P87" s="11"/>
      <c r="Q87" s="11"/>
      <c r="R87" s="11"/>
      <c r="S87" s="11"/>
      <c r="T87" s="11"/>
    </row>
    <row r="88" spans="1:20" ht="15.6" x14ac:dyDescent="0.25">
      <c r="A88" s="64">
        <f>IF(G88&lt;&gt;"",1+MAX($A$2:A87),"")</f>
        <v>46</v>
      </c>
      <c r="B88" s="279"/>
      <c r="C88" s="282"/>
      <c r="D88" s="261" t="s">
        <v>438</v>
      </c>
      <c r="E88" s="101" t="s">
        <v>32</v>
      </c>
      <c r="F88" s="66">
        <v>3</v>
      </c>
      <c r="G88" s="65">
        <f t="shared" si="28"/>
        <v>0</v>
      </c>
      <c r="H88" s="66">
        <f t="shared" si="50"/>
        <v>3</v>
      </c>
      <c r="I88" s="58">
        <v>0</v>
      </c>
      <c r="J88" s="58">
        <v>0</v>
      </c>
      <c r="K88" s="99">
        <f t="shared" si="51"/>
        <v>0</v>
      </c>
      <c r="L88" s="99">
        <v>0</v>
      </c>
      <c r="M88" s="68">
        <f t="shared" ref="M88" si="53">+L88+K88</f>
        <v>0</v>
      </c>
      <c r="N88" s="69">
        <f t="shared" si="52"/>
        <v>0</v>
      </c>
      <c r="O88" s="11"/>
      <c r="P88" s="11"/>
      <c r="Q88" s="11"/>
      <c r="R88" s="11"/>
      <c r="S88" s="11"/>
      <c r="T88" s="11"/>
    </row>
    <row r="89" spans="1:20" ht="15.6" x14ac:dyDescent="0.25">
      <c r="A89" s="64">
        <f>IF(G89&lt;&gt;"",1+MAX($A$2:A88),"")</f>
        <v>47</v>
      </c>
      <c r="B89" s="279"/>
      <c r="C89" s="282"/>
      <c r="D89" s="261" t="s">
        <v>439</v>
      </c>
      <c r="E89" s="101" t="s">
        <v>32</v>
      </c>
      <c r="F89" s="66">
        <v>1</v>
      </c>
      <c r="G89" s="65">
        <f t="shared" si="28"/>
        <v>0</v>
      </c>
      <c r="H89" s="66">
        <f t="shared" si="50"/>
        <v>1</v>
      </c>
      <c r="I89" s="58">
        <v>0</v>
      </c>
      <c r="J89" s="58">
        <v>0</v>
      </c>
      <c r="K89" s="99">
        <f t="shared" si="51"/>
        <v>0</v>
      </c>
      <c r="L89" s="99">
        <v>0</v>
      </c>
      <c r="M89" s="68">
        <f>+L89+K89</f>
        <v>0</v>
      </c>
      <c r="N89" s="69">
        <f t="shared" si="52"/>
        <v>0</v>
      </c>
      <c r="O89" s="11"/>
      <c r="P89" s="11"/>
      <c r="Q89" s="11"/>
      <c r="R89" s="11"/>
      <c r="S89" s="11"/>
      <c r="T89" s="11"/>
    </row>
    <row r="90" spans="1:20" ht="15.6" x14ac:dyDescent="0.25">
      <c r="A90" s="64" t="str">
        <f>IF(G90&lt;&gt;"",1+MAX($A$2:A89),"")</f>
        <v/>
      </c>
      <c r="B90" s="279"/>
      <c r="C90" s="282"/>
      <c r="D90" s="258" t="s">
        <v>440</v>
      </c>
      <c r="E90" s="101"/>
      <c r="F90" s="95"/>
      <c r="G90" s="65"/>
      <c r="H90" s="66"/>
      <c r="I90" s="67"/>
      <c r="J90" s="67"/>
      <c r="K90" s="99"/>
      <c r="L90" s="99"/>
      <c r="M90" s="68"/>
      <c r="N90" s="69"/>
      <c r="O90" s="11"/>
      <c r="P90" s="11"/>
      <c r="Q90" s="11"/>
      <c r="R90" s="11"/>
      <c r="S90" s="11"/>
      <c r="T90" s="11"/>
    </row>
    <row r="91" spans="1:20" ht="15.6" x14ac:dyDescent="0.25">
      <c r="A91" s="64" t="str">
        <f>IF(G91&lt;&gt;"",1+MAX($A$2:A90),"")</f>
        <v/>
      </c>
      <c r="B91" s="279"/>
      <c r="C91" s="282"/>
      <c r="D91" s="259" t="s">
        <v>441</v>
      </c>
      <c r="E91" s="260"/>
      <c r="F91" s="95"/>
      <c r="G91" s="65"/>
      <c r="H91" s="66"/>
      <c r="I91" s="66"/>
      <c r="J91" s="67"/>
      <c r="K91" s="99"/>
      <c r="L91" s="99"/>
      <c r="M91" s="68"/>
      <c r="N91" s="69"/>
      <c r="O91" s="11"/>
      <c r="P91" s="11"/>
      <c r="Q91" s="11"/>
      <c r="R91" s="11"/>
      <c r="S91" s="11"/>
      <c r="T91" s="11"/>
    </row>
    <row r="92" spans="1:20" ht="15.6" x14ac:dyDescent="0.25">
      <c r="A92" s="64">
        <f>IF(G92&lt;&gt;"",1+MAX($A$2:A91),"")</f>
        <v>48</v>
      </c>
      <c r="B92" s="279"/>
      <c r="C92" s="282"/>
      <c r="D92" s="265" t="s">
        <v>442</v>
      </c>
      <c r="E92" s="101" t="s">
        <v>34</v>
      </c>
      <c r="F92" s="66">
        <v>8</v>
      </c>
      <c r="G92" s="65">
        <f t="shared" si="28"/>
        <v>0.1</v>
      </c>
      <c r="H92" s="66">
        <f t="shared" ref="H92:H94" si="54">(G92*F92)+F92</f>
        <v>8.8000000000000007</v>
      </c>
      <c r="I92" s="58">
        <v>0</v>
      </c>
      <c r="J92" s="58">
        <v>0</v>
      </c>
      <c r="K92" s="99">
        <f>I92*J92</f>
        <v>0</v>
      </c>
      <c r="L92" s="99">
        <v>0</v>
      </c>
      <c r="M92" s="68">
        <f>+L92+K92</f>
        <v>0</v>
      </c>
      <c r="N92" s="69">
        <f>H92*M92</f>
        <v>0</v>
      </c>
      <c r="O92" s="11"/>
      <c r="P92" s="11"/>
      <c r="Q92" s="11"/>
      <c r="R92" s="11"/>
      <c r="S92" s="11"/>
      <c r="T92" s="11"/>
    </row>
    <row r="93" spans="1:20" ht="15.6" x14ac:dyDescent="0.25">
      <c r="A93" s="64">
        <f>IF(G93&lt;&gt;"",1+MAX($A$2:A92),"")</f>
        <v>49</v>
      </c>
      <c r="B93" s="279"/>
      <c r="C93" s="282"/>
      <c r="D93" s="261" t="s">
        <v>443</v>
      </c>
      <c r="E93" s="101" t="s">
        <v>34</v>
      </c>
      <c r="F93" s="66">
        <v>148</v>
      </c>
      <c r="G93" s="65">
        <f t="shared" si="28"/>
        <v>0.1</v>
      </c>
      <c r="H93" s="66">
        <f t="shared" si="54"/>
        <v>162.80000000000001</v>
      </c>
      <c r="I93" s="58">
        <v>0</v>
      </c>
      <c r="J93" s="58">
        <v>0</v>
      </c>
      <c r="K93" s="99">
        <f t="shared" ref="K93:K94" si="55">I93*J93</f>
        <v>0</v>
      </c>
      <c r="L93" s="99">
        <v>0</v>
      </c>
      <c r="M93" s="68">
        <f>+L93+K93</f>
        <v>0</v>
      </c>
      <c r="N93" s="69">
        <f>H93*M93</f>
        <v>0</v>
      </c>
      <c r="O93" s="11"/>
      <c r="P93" s="11"/>
      <c r="Q93" s="11"/>
      <c r="R93" s="11"/>
      <c r="S93" s="11"/>
      <c r="T93" s="11"/>
    </row>
    <row r="94" spans="1:20" ht="15.6" x14ac:dyDescent="0.25">
      <c r="A94" s="64">
        <f>IF(G94&lt;&gt;"",1+MAX($A$2:A93),"")</f>
        <v>50</v>
      </c>
      <c r="B94" s="279"/>
      <c r="C94" s="282"/>
      <c r="D94" s="261" t="s">
        <v>444</v>
      </c>
      <c r="E94" s="101" t="s">
        <v>34</v>
      </c>
      <c r="F94" s="66">
        <v>87</v>
      </c>
      <c r="G94" s="65">
        <f t="shared" si="28"/>
        <v>0.1</v>
      </c>
      <c r="H94" s="66">
        <f t="shared" si="54"/>
        <v>95.7</v>
      </c>
      <c r="I94" s="58">
        <v>0</v>
      </c>
      <c r="J94" s="58">
        <v>0</v>
      </c>
      <c r="K94" s="99">
        <f t="shared" si="55"/>
        <v>0</v>
      </c>
      <c r="L94" s="99">
        <v>0</v>
      </c>
      <c r="M94" s="68">
        <f>+L94+K94</f>
        <v>0</v>
      </c>
      <c r="N94" s="69">
        <f>H94*M94</f>
        <v>0</v>
      </c>
      <c r="O94" s="11"/>
      <c r="P94" s="11"/>
      <c r="Q94" s="11"/>
      <c r="R94" s="11"/>
      <c r="S94" s="11"/>
      <c r="T94" s="11"/>
    </row>
    <row r="95" spans="1:20" ht="17.399999999999999" x14ac:dyDescent="0.25">
      <c r="A95" s="64" t="str">
        <f>IF(G95&lt;&gt;"",1+MAX($A$2:A94),"")</f>
        <v/>
      </c>
      <c r="B95" s="279"/>
      <c r="C95" s="282"/>
      <c r="D95" s="262" t="s">
        <v>401</v>
      </c>
      <c r="E95" s="263"/>
      <c r="F95" s="66"/>
      <c r="G95" s="65"/>
      <c r="H95" s="66"/>
      <c r="I95" s="67"/>
      <c r="J95" s="67"/>
      <c r="K95" s="99"/>
      <c r="L95" s="99"/>
      <c r="M95" s="68"/>
      <c r="N95" s="69"/>
      <c r="O95" s="11"/>
      <c r="P95" s="11"/>
      <c r="Q95" s="11"/>
      <c r="R95" s="11"/>
      <c r="S95" s="11"/>
      <c r="T95" s="11"/>
    </row>
    <row r="96" spans="1:20" ht="15.6" x14ac:dyDescent="0.25">
      <c r="A96" s="64" t="str">
        <f>IF(G96&lt;&gt;"",1+MAX($A$2:A95),"")</f>
        <v/>
      </c>
      <c r="B96" s="279"/>
      <c r="C96" s="282"/>
      <c r="D96" s="264" t="s">
        <v>75</v>
      </c>
      <c r="E96" s="101"/>
      <c r="F96" s="95"/>
      <c r="G96" s="65"/>
      <c r="H96" s="66"/>
      <c r="I96" s="67"/>
      <c r="J96" s="67"/>
      <c r="K96" s="99"/>
      <c r="L96" s="99"/>
      <c r="M96" s="68"/>
      <c r="N96" s="69"/>
      <c r="O96" s="11"/>
      <c r="P96" s="11"/>
      <c r="Q96" s="11"/>
      <c r="R96" s="11"/>
      <c r="S96" s="11"/>
      <c r="T96" s="11"/>
    </row>
    <row r="97" spans="1:20" ht="15.6" x14ac:dyDescent="0.25">
      <c r="A97" s="64">
        <f>IF(G97&lt;&gt;"",1+MAX($A$2:A96),"")</f>
        <v>51</v>
      </c>
      <c r="B97" s="279"/>
      <c r="C97" s="282"/>
      <c r="D97" s="261" t="s">
        <v>445</v>
      </c>
      <c r="E97" s="101" t="s">
        <v>32</v>
      </c>
      <c r="F97" s="66">
        <v>3</v>
      </c>
      <c r="G97" s="65">
        <f t="shared" si="28"/>
        <v>0</v>
      </c>
      <c r="H97" s="66">
        <f t="shared" ref="H97:H99" si="56">(G97*F97)+F97</f>
        <v>3</v>
      </c>
      <c r="I97" s="58">
        <v>0</v>
      </c>
      <c r="J97" s="58">
        <v>0</v>
      </c>
      <c r="K97" s="99">
        <f t="shared" ref="K97:K99" si="57">I97*J97</f>
        <v>0</v>
      </c>
      <c r="L97" s="99">
        <v>0</v>
      </c>
      <c r="M97" s="68">
        <f>+L97+K97</f>
        <v>0</v>
      </c>
      <c r="N97" s="69">
        <f t="shared" ref="N97:N99" si="58">H97*M97</f>
        <v>0</v>
      </c>
      <c r="O97" s="11"/>
      <c r="P97" s="11"/>
      <c r="Q97" s="11"/>
      <c r="R97" s="11"/>
      <c r="S97" s="11"/>
      <c r="T97" s="11"/>
    </row>
    <row r="98" spans="1:20" ht="15.6" x14ac:dyDescent="0.25">
      <c r="A98" s="64">
        <f>IF(G98&lt;&gt;"",1+MAX($A$2:A97),"")</f>
        <v>52</v>
      </c>
      <c r="B98" s="279"/>
      <c r="C98" s="282"/>
      <c r="D98" s="261" t="s">
        <v>446</v>
      </c>
      <c r="E98" s="101" t="s">
        <v>32</v>
      </c>
      <c r="F98" s="66">
        <v>34</v>
      </c>
      <c r="G98" s="65">
        <f t="shared" si="28"/>
        <v>0</v>
      </c>
      <c r="H98" s="66">
        <f t="shared" si="56"/>
        <v>34</v>
      </c>
      <c r="I98" s="58">
        <v>0</v>
      </c>
      <c r="J98" s="58">
        <v>0</v>
      </c>
      <c r="K98" s="99">
        <f t="shared" si="57"/>
        <v>0</v>
      </c>
      <c r="L98" s="99">
        <v>0</v>
      </c>
      <c r="M98" s="68">
        <f t="shared" ref="M98:M99" si="59">+L98+K98</f>
        <v>0</v>
      </c>
      <c r="N98" s="69">
        <f t="shared" si="58"/>
        <v>0</v>
      </c>
      <c r="O98" s="11"/>
      <c r="P98" s="11"/>
      <c r="Q98" s="11"/>
      <c r="R98" s="11"/>
      <c r="S98" s="11"/>
      <c r="T98" s="11"/>
    </row>
    <row r="99" spans="1:20" ht="15.6" x14ac:dyDescent="0.25">
      <c r="A99" s="64">
        <f>IF(G99&lt;&gt;"",1+MAX($A$2:A98),"")</f>
        <v>53</v>
      </c>
      <c r="B99" s="279"/>
      <c r="C99" s="282"/>
      <c r="D99" s="261" t="s">
        <v>447</v>
      </c>
      <c r="E99" s="101" t="s">
        <v>32</v>
      </c>
      <c r="F99" s="66">
        <v>5</v>
      </c>
      <c r="G99" s="65">
        <f t="shared" si="28"/>
        <v>0</v>
      </c>
      <c r="H99" s="66">
        <f t="shared" si="56"/>
        <v>5</v>
      </c>
      <c r="I99" s="58">
        <v>0</v>
      </c>
      <c r="J99" s="58">
        <v>0</v>
      </c>
      <c r="K99" s="99">
        <f t="shared" si="57"/>
        <v>0</v>
      </c>
      <c r="L99" s="99">
        <v>0</v>
      </c>
      <c r="M99" s="68">
        <f t="shared" si="59"/>
        <v>0</v>
      </c>
      <c r="N99" s="69">
        <f t="shared" si="58"/>
        <v>0</v>
      </c>
      <c r="O99" s="11"/>
      <c r="P99" s="11"/>
      <c r="Q99" s="11"/>
      <c r="R99" s="11"/>
      <c r="S99" s="11"/>
      <c r="T99" s="11"/>
    </row>
    <row r="100" spans="1:20" ht="15.6" x14ac:dyDescent="0.25">
      <c r="A100" s="64" t="str">
        <f>IF(G100&lt;&gt;"",1+MAX($A$2:A99),"")</f>
        <v/>
      </c>
      <c r="B100" s="279"/>
      <c r="C100" s="282"/>
      <c r="D100" s="264" t="s">
        <v>448</v>
      </c>
      <c r="E100" s="101"/>
      <c r="F100" s="95"/>
      <c r="G100" s="65"/>
      <c r="H100" s="66"/>
      <c r="I100" s="67"/>
      <c r="J100" s="67"/>
      <c r="K100" s="99"/>
      <c r="L100" s="99"/>
      <c r="M100" s="68"/>
      <c r="N100" s="69"/>
      <c r="O100" s="11"/>
      <c r="P100" s="11"/>
      <c r="Q100" s="11"/>
      <c r="R100" s="11"/>
      <c r="S100" s="11"/>
      <c r="T100" s="11"/>
    </row>
    <row r="101" spans="1:20" ht="15.6" x14ac:dyDescent="0.25">
      <c r="A101" s="64">
        <f>IF(G101&lt;&gt;"",1+MAX($A$2:A100),"")</f>
        <v>54</v>
      </c>
      <c r="B101" s="279"/>
      <c r="C101" s="282"/>
      <c r="D101" s="261" t="s">
        <v>449</v>
      </c>
      <c r="E101" s="101" t="s">
        <v>32</v>
      </c>
      <c r="F101" s="66">
        <v>1</v>
      </c>
      <c r="G101" s="65">
        <f t="shared" ref="G101:G103" si="60">IF(E101="EA",0%, IF(E101="LF",10%,IF(E101="SF",10%,IF(E101="LS",0%,IF(E101="LBS",10%,IF(E101="CY",10%,IF(E101="CFT",10%, IF(E101="","", IF("CFT",10%)))))))))</f>
        <v>0</v>
      </c>
      <c r="H101" s="66">
        <f t="shared" ref="H101:H105" si="61">(G101*F101)+F101</f>
        <v>1</v>
      </c>
      <c r="I101" s="58">
        <v>0</v>
      </c>
      <c r="J101" s="58">
        <v>0</v>
      </c>
      <c r="K101" s="99">
        <f t="shared" ref="K101:K105" si="62">I101*J101</f>
        <v>0</v>
      </c>
      <c r="L101" s="99">
        <v>0</v>
      </c>
      <c r="M101" s="68">
        <f>+L101+K101</f>
        <v>0</v>
      </c>
      <c r="N101" s="69">
        <f t="shared" ref="N101:N105" si="63">H101*M101</f>
        <v>0</v>
      </c>
      <c r="O101" s="11"/>
      <c r="P101" s="11"/>
      <c r="Q101" s="11"/>
      <c r="R101" s="11"/>
      <c r="S101" s="11"/>
      <c r="T101" s="11"/>
    </row>
    <row r="102" spans="1:20" ht="15.6" x14ac:dyDescent="0.25">
      <c r="A102" s="64">
        <f>IF(G102&lt;&gt;"",1+MAX($A$2:A101),"")</f>
        <v>55</v>
      </c>
      <c r="B102" s="279"/>
      <c r="C102" s="282"/>
      <c r="D102" s="261" t="s">
        <v>450</v>
      </c>
      <c r="E102" s="101" t="s">
        <v>32</v>
      </c>
      <c r="F102" s="66">
        <v>8</v>
      </c>
      <c r="G102" s="65">
        <f t="shared" si="60"/>
        <v>0</v>
      </c>
      <c r="H102" s="66">
        <f t="shared" si="61"/>
        <v>8</v>
      </c>
      <c r="I102" s="58">
        <v>0</v>
      </c>
      <c r="J102" s="58">
        <v>0</v>
      </c>
      <c r="K102" s="99">
        <f t="shared" si="62"/>
        <v>0</v>
      </c>
      <c r="L102" s="99">
        <v>0</v>
      </c>
      <c r="M102" s="68">
        <f t="shared" ref="M102:M103" si="64">+L102+K102</f>
        <v>0</v>
      </c>
      <c r="N102" s="69">
        <f t="shared" si="63"/>
        <v>0</v>
      </c>
      <c r="O102" s="11"/>
      <c r="P102" s="11"/>
      <c r="Q102" s="11"/>
      <c r="R102" s="11"/>
      <c r="S102" s="11"/>
      <c r="T102" s="11"/>
    </row>
    <row r="103" spans="1:20" ht="15.6" x14ac:dyDescent="0.25">
      <c r="A103" s="64">
        <f>IF(G103&lt;&gt;"",1+MAX($A$2:A102),"")</f>
        <v>56</v>
      </c>
      <c r="B103" s="279"/>
      <c r="C103" s="282"/>
      <c r="D103" s="261" t="s">
        <v>451</v>
      </c>
      <c r="E103" s="101" t="s">
        <v>32</v>
      </c>
      <c r="F103" s="66">
        <v>2</v>
      </c>
      <c r="G103" s="65">
        <f t="shared" si="60"/>
        <v>0</v>
      </c>
      <c r="H103" s="66">
        <f t="shared" si="61"/>
        <v>2</v>
      </c>
      <c r="I103" s="58">
        <v>0</v>
      </c>
      <c r="J103" s="58">
        <v>0</v>
      </c>
      <c r="K103" s="99">
        <f t="shared" si="62"/>
        <v>0</v>
      </c>
      <c r="L103" s="99">
        <v>0</v>
      </c>
      <c r="M103" s="68">
        <f t="shared" si="64"/>
        <v>0</v>
      </c>
      <c r="N103" s="69">
        <f t="shared" si="63"/>
        <v>0</v>
      </c>
      <c r="O103" s="11"/>
      <c r="P103" s="11"/>
      <c r="Q103" s="11"/>
      <c r="R103" s="11"/>
      <c r="S103" s="11"/>
      <c r="T103" s="11"/>
    </row>
    <row r="104" spans="1:20" ht="15.6" x14ac:dyDescent="0.25">
      <c r="A104" s="64">
        <f>IF(G104&lt;&gt;"",1+MAX($A$2:A103),"")</f>
        <v>57</v>
      </c>
      <c r="B104" s="279"/>
      <c r="C104" s="282"/>
      <c r="D104" s="261" t="s">
        <v>452</v>
      </c>
      <c r="E104" s="101" t="s">
        <v>32</v>
      </c>
      <c r="F104" s="66">
        <v>6</v>
      </c>
      <c r="G104" s="65">
        <f t="shared" si="28"/>
        <v>0</v>
      </c>
      <c r="H104" s="66">
        <f t="shared" si="61"/>
        <v>6</v>
      </c>
      <c r="I104" s="58">
        <v>0</v>
      </c>
      <c r="J104" s="58">
        <v>0</v>
      </c>
      <c r="K104" s="99">
        <f t="shared" si="62"/>
        <v>0</v>
      </c>
      <c r="L104" s="99">
        <v>0</v>
      </c>
      <c r="M104" s="68">
        <f>+L104+K104</f>
        <v>0</v>
      </c>
      <c r="N104" s="69">
        <f t="shared" si="63"/>
        <v>0</v>
      </c>
      <c r="O104" s="11"/>
      <c r="P104" s="11"/>
      <c r="Q104" s="11"/>
      <c r="R104" s="11"/>
      <c r="S104" s="11"/>
      <c r="T104" s="11"/>
    </row>
    <row r="105" spans="1:20" ht="15.6" x14ac:dyDescent="0.25">
      <c r="A105" s="64">
        <f>IF(G105&lt;&gt;"",1+MAX($A$2:A104),"")</f>
        <v>58</v>
      </c>
      <c r="B105" s="279"/>
      <c r="C105" s="282"/>
      <c r="D105" s="261" t="s">
        <v>453</v>
      </c>
      <c r="E105" s="101" t="s">
        <v>32</v>
      </c>
      <c r="F105" s="66">
        <v>1</v>
      </c>
      <c r="G105" s="65">
        <f t="shared" si="28"/>
        <v>0</v>
      </c>
      <c r="H105" s="66">
        <f t="shared" si="61"/>
        <v>1</v>
      </c>
      <c r="I105" s="58">
        <v>0</v>
      </c>
      <c r="J105" s="58">
        <v>0</v>
      </c>
      <c r="K105" s="99">
        <f t="shared" si="62"/>
        <v>0</v>
      </c>
      <c r="L105" s="99">
        <v>0</v>
      </c>
      <c r="M105" s="68">
        <f t="shared" ref="M105" si="65">+L105+K105</f>
        <v>0</v>
      </c>
      <c r="N105" s="69">
        <f t="shared" si="63"/>
        <v>0</v>
      </c>
      <c r="O105" s="11"/>
      <c r="P105" s="11"/>
      <c r="Q105" s="11"/>
      <c r="R105" s="11"/>
      <c r="S105" s="11"/>
      <c r="T105" s="11"/>
    </row>
    <row r="106" spans="1:20" ht="15.6" x14ac:dyDescent="0.25">
      <c r="A106" s="64" t="str">
        <f>IF(G106&lt;&gt;"",1+MAX($A$2:A105),"")</f>
        <v/>
      </c>
      <c r="B106" s="279"/>
      <c r="C106" s="282"/>
      <c r="D106" s="264" t="s">
        <v>74</v>
      </c>
      <c r="E106" s="101"/>
      <c r="F106" s="95"/>
      <c r="G106" s="65"/>
      <c r="H106" s="66"/>
      <c r="I106" s="67"/>
      <c r="J106" s="67"/>
      <c r="K106" s="99"/>
      <c r="L106" s="99"/>
      <c r="M106" s="68"/>
      <c r="N106" s="69"/>
      <c r="O106" s="11"/>
      <c r="P106" s="11"/>
      <c r="Q106" s="11"/>
      <c r="R106" s="11"/>
      <c r="S106" s="11"/>
      <c r="T106" s="11"/>
    </row>
    <row r="107" spans="1:20" ht="15.6" x14ac:dyDescent="0.25">
      <c r="A107" s="64">
        <f>IF(G107&lt;&gt;"",1+MAX($A$2:A106),"")</f>
        <v>59</v>
      </c>
      <c r="B107" s="279"/>
      <c r="C107" s="282"/>
      <c r="D107" s="261" t="s">
        <v>454</v>
      </c>
      <c r="E107" s="101" t="s">
        <v>32</v>
      </c>
      <c r="F107" s="66">
        <v>9</v>
      </c>
      <c r="G107" s="65">
        <f t="shared" si="28"/>
        <v>0</v>
      </c>
      <c r="H107" s="66">
        <f t="shared" ref="H107" si="66">(G107*F107)+F107</f>
        <v>9</v>
      </c>
      <c r="I107" s="58">
        <v>0</v>
      </c>
      <c r="J107" s="58">
        <v>0</v>
      </c>
      <c r="K107" s="99">
        <f t="shared" ref="K107" si="67">I107*J107</f>
        <v>0</v>
      </c>
      <c r="L107" s="99">
        <v>0</v>
      </c>
      <c r="M107" s="68">
        <f>+L107+K107</f>
        <v>0</v>
      </c>
      <c r="N107" s="69">
        <f t="shared" ref="N107" si="68">H107*M107</f>
        <v>0</v>
      </c>
      <c r="O107" s="11"/>
      <c r="P107" s="11"/>
      <c r="Q107" s="11"/>
      <c r="R107" s="11"/>
      <c r="S107" s="11"/>
      <c r="T107" s="11"/>
    </row>
    <row r="108" spans="1:20" ht="15.6" x14ac:dyDescent="0.25">
      <c r="A108" s="64" t="str">
        <f>IF(G108&lt;&gt;"",1+MAX($A$2:A107),"")</f>
        <v/>
      </c>
      <c r="B108" s="279"/>
      <c r="C108" s="282"/>
      <c r="D108" s="258" t="s">
        <v>455</v>
      </c>
      <c r="E108" s="101"/>
      <c r="F108" s="95"/>
      <c r="G108" s="65"/>
      <c r="H108" s="66"/>
      <c r="I108" s="67"/>
      <c r="J108" s="67"/>
      <c r="K108" s="99"/>
      <c r="L108" s="99"/>
      <c r="M108" s="68"/>
      <c r="N108" s="69"/>
      <c r="O108" s="11"/>
      <c r="P108" s="11"/>
      <c r="Q108" s="11"/>
      <c r="R108" s="11"/>
      <c r="S108" s="11"/>
      <c r="T108" s="11"/>
    </row>
    <row r="109" spans="1:20" ht="15.6" x14ac:dyDescent="0.25">
      <c r="A109" s="64" t="str">
        <f>IF(G109&lt;&gt;"",1+MAX($A$2:A108),"")</f>
        <v/>
      </c>
      <c r="B109" s="279"/>
      <c r="C109" s="282"/>
      <c r="D109" s="259" t="s">
        <v>441</v>
      </c>
      <c r="E109" s="260"/>
      <c r="F109" s="95"/>
      <c r="G109" s="65"/>
      <c r="H109" s="66"/>
      <c r="I109" s="66"/>
      <c r="J109" s="67"/>
      <c r="K109" s="99"/>
      <c r="L109" s="99"/>
      <c r="M109" s="68"/>
      <c r="N109" s="69"/>
      <c r="O109" s="11"/>
      <c r="P109" s="11"/>
      <c r="Q109" s="11"/>
      <c r="R109" s="11"/>
      <c r="S109" s="11"/>
      <c r="T109" s="11"/>
    </row>
    <row r="110" spans="1:20" ht="15.6" x14ac:dyDescent="0.25">
      <c r="A110" s="64">
        <f>IF(G110&lt;&gt;"",1+MAX($A$2:A109),"")</f>
        <v>60</v>
      </c>
      <c r="B110" s="279"/>
      <c r="C110" s="282"/>
      <c r="D110" s="261" t="s">
        <v>456</v>
      </c>
      <c r="E110" s="101" t="s">
        <v>34</v>
      </c>
      <c r="F110" s="66">
        <v>85</v>
      </c>
      <c r="G110" s="65">
        <f t="shared" si="28"/>
        <v>0.1</v>
      </c>
      <c r="H110" s="66">
        <f t="shared" ref="H110:H111" si="69">(G110*F110)+F110</f>
        <v>93.5</v>
      </c>
      <c r="I110" s="58">
        <v>0</v>
      </c>
      <c r="J110" s="58">
        <v>0</v>
      </c>
      <c r="K110" s="99">
        <f>I110*J110</f>
        <v>0</v>
      </c>
      <c r="L110" s="99">
        <v>0</v>
      </c>
      <c r="M110" s="68">
        <f>+L110+K110</f>
        <v>0</v>
      </c>
      <c r="N110" s="69">
        <f>H110*M110</f>
        <v>0</v>
      </c>
      <c r="O110" s="11"/>
      <c r="P110" s="11"/>
      <c r="Q110" s="11"/>
      <c r="R110" s="11"/>
      <c r="S110" s="11"/>
      <c r="T110" s="11"/>
    </row>
    <row r="111" spans="1:20" ht="15.6" x14ac:dyDescent="0.25">
      <c r="A111" s="64">
        <f>IF(G111&lt;&gt;"",1+MAX($A$2:A110),"")</f>
        <v>61</v>
      </c>
      <c r="B111" s="279"/>
      <c r="C111" s="282"/>
      <c r="D111" s="261" t="s">
        <v>457</v>
      </c>
      <c r="E111" s="101" t="s">
        <v>34</v>
      </c>
      <c r="F111" s="66">
        <v>53</v>
      </c>
      <c r="G111" s="65">
        <f t="shared" si="28"/>
        <v>0.1</v>
      </c>
      <c r="H111" s="66">
        <f t="shared" si="69"/>
        <v>58.3</v>
      </c>
      <c r="I111" s="58">
        <v>0</v>
      </c>
      <c r="J111" s="58">
        <v>0</v>
      </c>
      <c r="K111" s="99">
        <f t="shared" ref="K111" si="70">I111*J111</f>
        <v>0</v>
      </c>
      <c r="L111" s="99">
        <v>0</v>
      </c>
      <c r="M111" s="68">
        <f>+L111+K111</f>
        <v>0</v>
      </c>
      <c r="N111" s="69">
        <f>H111*M111</f>
        <v>0</v>
      </c>
      <c r="O111" s="11"/>
      <c r="P111" s="11"/>
      <c r="Q111" s="11"/>
      <c r="R111" s="11"/>
      <c r="S111" s="11"/>
      <c r="T111" s="11"/>
    </row>
    <row r="112" spans="1:20" ht="17.399999999999999" x14ac:dyDescent="0.25">
      <c r="A112" s="64" t="str">
        <f>IF(G112&lt;&gt;"",1+MAX($A$2:A111),"")</f>
        <v/>
      </c>
      <c r="B112" s="279"/>
      <c r="C112" s="282"/>
      <c r="D112" s="262" t="s">
        <v>401</v>
      </c>
      <c r="E112" s="263"/>
      <c r="F112" s="66"/>
      <c r="G112" s="65"/>
      <c r="H112" s="66"/>
      <c r="I112" s="67"/>
      <c r="J112" s="67"/>
      <c r="K112" s="99"/>
      <c r="L112" s="99"/>
      <c r="M112" s="68"/>
      <c r="N112" s="69"/>
      <c r="O112" s="11"/>
      <c r="P112" s="11"/>
      <c r="Q112" s="11"/>
      <c r="R112" s="11"/>
      <c r="S112" s="11"/>
      <c r="T112" s="11"/>
    </row>
    <row r="113" spans="1:20" ht="15.6" x14ac:dyDescent="0.25">
      <c r="A113" s="64" t="str">
        <f>IF(G113&lt;&gt;"",1+MAX($A$2:A112),"")</f>
        <v/>
      </c>
      <c r="B113" s="279"/>
      <c r="C113" s="282"/>
      <c r="D113" s="264" t="s">
        <v>75</v>
      </c>
      <c r="E113" s="101"/>
      <c r="F113" s="95"/>
      <c r="G113" s="65"/>
      <c r="H113" s="66"/>
      <c r="I113" s="67"/>
      <c r="J113" s="67"/>
      <c r="K113" s="99"/>
      <c r="L113" s="99"/>
      <c r="M113" s="68"/>
      <c r="N113" s="69"/>
      <c r="O113" s="11"/>
      <c r="P113" s="11"/>
      <c r="Q113" s="11"/>
      <c r="R113" s="11"/>
      <c r="S113" s="11"/>
      <c r="T113" s="11"/>
    </row>
    <row r="114" spans="1:20" ht="15.6" x14ac:dyDescent="0.25">
      <c r="A114" s="64">
        <f>IF(G114&lt;&gt;"",1+MAX($A$2:A113),"")</f>
        <v>62</v>
      </c>
      <c r="B114" s="279"/>
      <c r="C114" s="282"/>
      <c r="D114" s="261" t="s">
        <v>458</v>
      </c>
      <c r="E114" s="101" t="s">
        <v>32</v>
      </c>
      <c r="F114" s="66">
        <v>25</v>
      </c>
      <c r="G114" s="65">
        <f t="shared" si="28"/>
        <v>0</v>
      </c>
      <c r="H114" s="66">
        <f t="shared" ref="H114:H115" si="71">(G114*F114)+F114</f>
        <v>25</v>
      </c>
      <c r="I114" s="58">
        <v>0</v>
      </c>
      <c r="J114" s="58">
        <v>0</v>
      </c>
      <c r="K114" s="99">
        <f t="shared" ref="K114:K115" si="72">I114*J114</f>
        <v>0</v>
      </c>
      <c r="L114" s="99">
        <v>0</v>
      </c>
      <c r="M114" s="68">
        <f>+L114+K114</f>
        <v>0</v>
      </c>
      <c r="N114" s="69">
        <f t="shared" ref="N114:N115" si="73">H114*M114</f>
        <v>0</v>
      </c>
      <c r="O114" s="11"/>
      <c r="P114" s="11"/>
      <c r="Q114" s="11"/>
      <c r="R114" s="11"/>
      <c r="S114" s="11"/>
      <c r="T114" s="11"/>
    </row>
    <row r="115" spans="1:20" ht="15.6" x14ac:dyDescent="0.25">
      <c r="A115" s="64">
        <f>IF(G115&lt;&gt;"",1+MAX($A$2:A114),"")</f>
        <v>63</v>
      </c>
      <c r="B115" s="279"/>
      <c r="C115" s="282"/>
      <c r="D115" s="261" t="s">
        <v>459</v>
      </c>
      <c r="E115" s="101" t="s">
        <v>32</v>
      </c>
      <c r="F115" s="66">
        <v>2</v>
      </c>
      <c r="G115" s="65">
        <f t="shared" si="28"/>
        <v>0</v>
      </c>
      <c r="H115" s="66">
        <f t="shared" si="71"/>
        <v>2</v>
      </c>
      <c r="I115" s="58">
        <v>0</v>
      </c>
      <c r="J115" s="58">
        <v>0</v>
      </c>
      <c r="K115" s="99">
        <f t="shared" si="72"/>
        <v>0</v>
      </c>
      <c r="L115" s="99">
        <v>0</v>
      </c>
      <c r="M115" s="68">
        <f t="shared" ref="M115" si="74">+L115+K115</f>
        <v>0</v>
      </c>
      <c r="N115" s="69">
        <f t="shared" si="73"/>
        <v>0</v>
      </c>
      <c r="O115" s="11"/>
      <c r="P115" s="11"/>
      <c r="Q115" s="11"/>
      <c r="R115" s="11"/>
      <c r="S115" s="11"/>
      <c r="T115" s="11"/>
    </row>
    <row r="116" spans="1:20" ht="15.6" x14ac:dyDescent="0.25">
      <c r="A116" s="64" t="str">
        <f>IF(G116&lt;&gt;"",1+MAX($A$2:A115),"")</f>
        <v/>
      </c>
      <c r="B116" s="279"/>
      <c r="C116" s="282"/>
      <c r="D116" s="264" t="s">
        <v>448</v>
      </c>
      <c r="E116" s="101"/>
      <c r="F116" s="95"/>
      <c r="G116" s="65"/>
      <c r="H116" s="66"/>
      <c r="I116" s="67"/>
      <c r="J116" s="67"/>
      <c r="K116" s="99"/>
      <c r="L116" s="99"/>
      <c r="M116" s="68"/>
      <c r="N116" s="69"/>
      <c r="O116" s="11"/>
      <c r="P116" s="11"/>
      <c r="Q116" s="11"/>
      <c r="R116" s="11"/>
      <c r="S116" s="11"/>
      <c r="T116" s="11"/>
    </row>
    <row r="117" spans="1:20" ht="15.6" x14ac:dyDescent="0.25">
      <c r="A117" s="64">
        <f>IF(G117&lt;&gt;"",1+MAX($A$2:A116),"")</f>
        <v>64</v>
      </c>
      <c r="B117" s="279"/>
      <c r="C117" s="282"/>
      <c r="D117" s="261" t="s">
        <v>460</v>
      </c>
      <c r="E117" s="101" t="s">
        <v>32</v>
      </c>
      <c r="F117" s="66">
        <v>8</v>
      </c>
      <c r="G117" s="65">
        <f t="shared" si="28"/>
        <v>0</v>
      </c>
      <c r="H117" s="66">
        <f t="shared" ref="H117:H118" si="75">(G117*F117)+F117</f>
        <v>8</v>
      </c>
      <c r="I117" s="58">
        <v>0</v>
      </c>
      <c r="J117" s="58">
        <v>0</v>
      </c>
      <c r="K117" s="99">
        <f t="shared" ref="K117:K118" si="76">I117*J117</f>
        <v>0</v>
      </c>
      <c r="L117" s="99">
        <v>0</v>
      </c>
      <c r="M117" s="68">
        <f>+L117+K117</f>
        <v>0</v>
      </c>
      <c r="N117" s="69">
        <f t="shared" ref="N117:N118" si="77">H117*M117</f>
        <v>0</v>
      </c>
      <c r="O117" s="11"/>
      <c r="P117" s="11"/>
      <c r="Q117" s="11"/>
      <c r="R117" s="11"/>
      <c r="S117" s="11"/>
      <c r="T117" s="11"/>
    </row>
    <row r="118" spans="1:20" ht="15.6" x14ac:dyDescent="0.25">
      <c r="A118" s="64">
        <f>IF(G118&lt;&gt;"",1+MAX($A$2:A117),"")</f>
        <v>65</v>
      </c>
      <c r="B118" s="279"/>
      <c r="C118" s="282"/>
      <c r="D118" s="261" t="s">
        <v>461</v>
      </c>
      <c r="E118" s="101" t="s">
        <v>32</v>
      </c>
      <c r="F118" s="66">
        <v>4</v>
      </c>
      <c r="G118" s="65">
        <f t="shared" si="28"/>
        <v>0</v>
      </c>
      <c r="H118" s="66">
        <f t="shared" si="75"/>
        <v>4</v>
      </c>
      <c r="I118" s="58">
        <v>0</v>
      </c>
      <c r="J118" s="58">
        <v>0</v>
      </c>
      <c r="K118" s="99">
        <f t="shared" si="76"/>
        <v>0</v>
      </c>
      <c r="L118" s="99">
        <v>0</v>
      </c>
      <c r="M118" s="68">
        <f t="shared" ref="M118" si="78">+L118+K118</f>
        <v>0</v>
      </c>
      <c r="N118" s="69">
        <f t="shared" si="77"/>
        <v>0</v>
      </c>
      <c r="O118" s="11"/>
      <c r="P118" s="11"/>
      <c r="Q118" s="11"/>
      <c r="R118" s="11"/>
      <c r="S118" s="11"/>
      <c r="T118" s="11"/>
    </row>
    <row r="119" spans="1:20" ht="15.6" x14ac:dyDescent="0.25">
      <c r="A119" s="64" t="str">
        <f>IF(G119&lt;&gt;"",1+MAX($A$2:A118),"")</f>
        <v/>
      </c>
      <c r="B119" s="279"/>
      <c r="C119" s="282"/>
      <c r="D119" s="264" t="s">
        <v>74</v>
      </c>
      <c r="E119" s="101"/>
      <c r="F119" s="95"/>
      <c r="G119" s="65"/>
      <c r="H119" s="66"/>
      <c r="I119" s="67"/>
      <c r="J119" s="67"/>
      <c r="K119" s="99"/>
      <c r="L119" s="99"/>
      <c r="M119" s="68"/>
      <c r="N119" s="69"/>
      <c r="O119" s="11"/>
      <c r="P119" s="11"/>
      <c r="Q119" s="11"/>
      <c r="R119" s="11"/>
      <c r="S119" s="11"/>
      <c r="T119" s="11"/>
    </row>
    <row r="120" spans="1:20" ht="15.6" x14ac:dyDescent="0.25">
      <c r="A120" s="64">
        <f>IF(G120&lt;&gt;"",1+MAX($A$2:A119),"")</f>
        <v>66</v>
      </c>
      <c r="B120" s="279"/>
      <c r="C120" s="282"/>
      <c r="D120" s="261" t="s">
        <v>462</v>
      </c>
      <c r="E120" s="101" t="s">
        <v>32</v>
      </c>
      <c r="F120" s="66">
        <v>3</v>
      </c>
      <c r="G120" s="65">
        <f t="shared" si="28"/>
        <v>0</v>
      </c>
      <c r="H120" s="66">
        <f t="shared" ref="H120" si="79">(G120*F120)+F120</f>
        <v>3</v>
      </c>
      <c r="I120" s="58">
        <v>0</v>
      </c>
      <c r="J120" s="58">
        <v>0</v>
      </c>
      <c r="K120" s="99">
        <f t="shared" ref="K120" si="80">I120*J120</f>
        <v>0</v>
      </c>
      <c r="L120" s="99">
        <v>0</v>
      </c>
      <c r="M120" s="68">
        <f>+L120+K120</f>
        <v>0</v>
      </c>
      <c r="N120" s="69">
        <f t="shared" ref="N120" si="81">H120*M120</f>
        <v>0</v>
      </c>
      <c r="O120" s="11"/>
      <c r="P120" s="11"/>
      <c r="Q120" s="11"/>
      <c r="R120" s="11"/>
      <c r="S120" s="11"/>
      <c r="T120" s="11"/>
    </row>
    <row r="121" spans="1:20" ht="15.6" x14ac:dyDescent="0.25">
      <c r="A121" s="64" t="str">
        <f>IF(G121&lt;&gt;"",1+MAX($A$2:A120),"")</f>
        <v/>
      </c>
      <c r="B121" s="279"/>
      <c r="C121" s="282"/>
      <c r="D121" s="258" t="s">
        <v>463</v>
      </c>
      <c r="E121" s="101"/>
      <c r="F121" s="95"/>
      <c r="G121" s="65"/>
      <c r="H121" s="66"/>
      <c r="I121" s="67"/>
      <c r="J121" s="67"/>
      <c r="K121" s="99"/>
      <c r="L121" s="99"/>
      <c r="M121" s="68"/>
      <c r="N121" s="69"/>
      <c r="O121" s="11"/>
      <c r="P121" s="11"/>
      <c r="Q121" s="11"/>
      <c r="R121" s="11"/>
      <c r="S121" s="11"/>
      <c r="T121" s="11"/>
    </row>
    <row r="122" spans="1:20" ht="15.6" x14ac:dyDescent="0.25">
      <c r="A122" s="64" t="str">
        <f>IF(G122&lt;&gt;"",1+MAX($A$2:A121),"")</f>
        <v/>
      </c>
      <c r="B122" s="279"/>
      <c r="C122" s="282"/>
      <c r="D122" s="259" t="s">
        <v>441</v>
      </c>
      <c r="E122" s="260"/>
      <c r="F122" s="95"/>
      <c r="G122" s="65"/>
      <c r="H122" s="66"/>
      <c r="I122" s="66"/>
      <c r="J122" s="67"/>
      <c r="K122" s="99"/>
      <c r="L122" s="99"/>
      <c r="M122" s="68"/>
      <c r="N122" s="69"/>
      <c r="O122" s="11"/>
      <c r="P122" s="11"/>
      <c r="Q122" s="11"/>
      <c r="R122" s="11"/>
      <c r="S122" s="11"/>
      <c r="T122" s="11"/>
    </row>
    <row r="123" spans="1:20" ht="15.6" x14ac:dyDescent="0.25">
      <c r="A123" s="64">
        <f>IF(G123&lt;&gt;"",1+MAX($A$2:A122),"")</f>
        <v>67</v>
      </c>
      <c r="B123" s="279"/>
      <c r="C123" s="282"/>
      <c r="D123" s="261" t="s">
        <v>464</v>
      </c>
      <c r="E123" s="101" t="s">
        <v>34</v>
      </c>
      <c r="F123" s="66">
        <v>163</v>
      </c>
      <c r="G123" s="65">
        <f t="shared" ref="G123:G168" si="82">IF(E123="EA",0%, IF(E123="LF",10%,IF(E123="SF",10%,IF(E123="LS",0%,IF(E123="LBS",10%,IF(E123="CY",10%,IF(E123="CFT",10%, IF(E123="","", IF("CFT",10%)))))))))</f>
        <v>0.1</v>
      </c>
      <c r="H123" s="66">
        <f t="shared" ref="H123" si="83">(G123*F123)+F123</f>
        <v>179.3</v>
      </c>
      <c r="I123" s="58">
        <v>0</v>
      </c>
      <c r="J123" s="58">
        <v>0</v>
      </c>
      <c r="K123" s="99">
        <f>I123*J123</f>
        <v>0</v>
      </c>
      <c r="L123" s="99">
        <v>0</v>
      </c>
      <c r="M123" s="68">
        <f>+L123+K123</f>
        <v>0</v>
      </c>
      <c r="N123" s="69">
        <f>H123*M123</f>
        <v>0</v>
      </c>
      <c r="O123" s="11"/>
      <c r="P123" s="11"/>
      <c r="Q123" s="11"/>
      <c r="R123" s="11"/>
      <c r="S123" s="11"/>
      <c r="T123" s="11"/>
    </row>
    <row r="124" spans="1:20" ht="17.399999999999999" x14ac:dyDescent="0.25">
      <c r="A124" s="64" t="str">
        <f>IF(G124&lt;&gt;"",1+MAX($A$2:A123),"")</f>
        <v/>
      </c>
      <c r="B124" s="279"/>
      <c r="C124" s="282"/>
      <c r="D124" s="262" t="s">
        <v>401</v>
      </c>
      <c r="E124" s="263"/>
      <c r="F124" s="66"/>
      <c r="G124" s="65"/>
      <c r="H124" s="66"/>
      <c r="I124" s="67"/>
      <c r="J124" s="67"/>
      <c r="K124" s="99"/>
      <c r="L124" s="99"/>
      <c r="M124" s="68"/>
      <c r="N124" s="69"/>
      <c r="O124" s="11"/>
      <c r="P124" s="11"/>
      <c r="Q124" s="11"/>
      <c r="R124" s="11"/>
      <c r="S124" s="11"/>
      <c r="T124" s="11"/>
    </row>
    <row r="125" spans="1:20" ht="15.6" x14ac:dyDescent="0.25">
      <c r="A125" s="64" t="str">
        <f>IF(G125&lt;&gt;"",1+MAX($A$2:A124),"")</f>
        <v/>
      </c>
      <c r="B125" s="279"/>
      <c r="C125" s="282"/>
      <c r="D125" s="264" t="s">
        <v>75</v>
      </c>
      <c r="E125" s="101"/>
      <c r="F125" s="95"/>
      <c r="G125" s="65"/>
      <c r="H125" s="66"/>
      <c r="I125" s="67"/>
      <c r="J125" s="67"/>
      <c r="K125" s="99"/>
      <c r="L125" s="99"/>
      <c r="M125" s="68"/>
      <c r="N125" s="69"/>
      <c r="O125" s="11"/>
      <c r="P125" s="11"/>
      <c r="Q125" s="11"/>
      <c r="R125" s="11"/>
      <c r="S125" s="11"/>
      <c r="T125" s="11"/>
    </row>
    <row r="126" spans="1:20" ht="15.6" x14ac:dyDescent="0.25">
      <c r="A126" s="64">
        <f>IF(G126&lt;&gt;"",1+MAX($A$2:A125),"")</f>
        <v>68</v>
      </c>
      <c r="B126" s="279"/>
      <c r="C126" s="282"/>
      <c r="D126" s="261" t="s">
        <v>465</v>
      </c>
      <c r="E126" s="101" t="s">
        <v>32</v>
      </c>
      <c r="F126" s="66">
        <v>97</v>
      </c>
      <c r="G126" s="65">
        <f t="shared" si="82"/>
        <v>0</v>
      </c>
      <c r="H126" s="66">
        <f t="shared" ref="H126" si="84">(G126*F126)+F126</f>
        <v>97</v>
      </c>
      <c r="I126" s="58">
        <v>0</v>
      </c>
      <c r="J126" s="58">
        <v>0</v>
      </c>
      <c r="K126" s="99">
        <f t="shared" ref="K126" si="85">I126*J126</f>
        <v>0</v>
      </c>
      <c r="L126" s="99">
        <v>0</v>
      </c>
      <c r="M126" s="68">
        <f>+L126+K126</f>
        <v>0</v>
      </c>
      <c r="N126" s="69">
        <f t="shared" ref="N126" si="86">H126*M126</f>
        <v>0</v>
      </c>
      <c r="O126" s="11"/>
      <c r="P126" s="11"/>
      <c r="Q126" s="11"/>
      <c r="R126" s="11"/>
      <c r="S126" s="11"/>
      <c r="T126" s="11"/>
    </row>
    <row r="127" spans="1:20" ht="15.6" x14ac:dyDescent="0.25">
      <c r="A127" s="64" t="str">
        <f>IF(G127&lt;&gt;"",1+MAX($A$2:A126),"")</f>
        <v/>
      </c>
      <c r="B127" s="279"/>
      <c r="C127" s="282"/>
      <c r="D127" s="264" t="s">
        <v>404</v>
      </c>
      <c r="E127" s="101"/>
      <c r="F127" s="95"/>
      <c r="G127" s="65"/>
      <c r="H127" s="66"/>
      <c r="I127" s="67"/>
      <c r="J127" s="67"/>
      <c r="K127" s="99"/>
      <c r="L127" s="99"/>
      <c r="M127" s="68"/>
      <c r="N127" s="69"/>
      <c r="O127" s="11"/>
      <c r="P127" s="11"/>
      <c r="Q127" s="11"/>
      <c r="R127" s="11"/>
      <c r="S127" s="11"/>
      <c r="T127" s="11"/>
    </row>
    <row r="128" spans="1:20" ht="15.6" x14ac:dyDescent="0.25">
      <c r="A128" s="64">
        <f>IF(G128&lt;&gt;"",1+MAX($A$2:A127),"")</f>
        <v>69</v>
      </c>
      <c r="B128" s="279"/>
      <c r="C128" s="282"/>
      <c r="D128" s="261" t="s">
        <v>466</v>
      </c>
      <c r="E128" s="101" t="s">
        <v>32</v>
      </c>
      <c r="F128" s="66">
        <v>7</v>
      </c>
      <c r="G128" s="65">
        <f t="shared" si="82"/>
        <v>0</v>
      </c>
      <c r="H128" s="66">
        <f t="shared" ref="H128" si="87">(G128*F128)+F128</f>
        <v>7</v>
      </c>
      <c r="I128" s="58">
        <v>0</v>
      </c>
      <c r="J128" s="58">
        <v>0</v>
      </c>
      <c r="K128" s="99">
        <f t="shared" ref="K128" si="88">I128*J128</f>
        <v>0</v>
      </c>
      <c r="L128" s="99">
        <v>0</v>
      </c>
      <c r="M128" s="68">
        <f>+L128+K128</f>
        <v>0</v>
      </c>
      <c r="N128" s="69">
        <f t="shared" ref="N128" si="89">H128*M128</f>
        <v>0</v>
      </c>
      <c r="O128" s="11"/>
      <c r="P128" s="11"/>
      <c r="Q128" s="11"/>
      <c r="R128" s="11"/>
      <c r="S128" s="11"/>
      <c r="T128" s="11"/>
    </row>
    <row r="129" spans="1:20" ht="15.6" x14ac:dyDescent="0.25">
      <c r="A129" s="64" t="str">
        <f>IF(G129&lt;&gt;"",1+MAX($A$2:A128),"")</f>
        <v/>
      </c>
      <c r="B129" s="279"/>
      <c r="C129" s="282"/>
      <c r="D129" s="258" t="s">
        <v>467</v>
      </c>
      <c r="E129" s="101"/>
      <c r="F129" s="95"/>
      <c r="G129" s="65"/>
      <c r="H129" s="66"/>
      <c r="I129" s="67"/>
      <c r="J129" s="67"/>
      <c r="K129" s="99"/>
      <c r="L129" s="99"/>
      <c r="M129" s="68"/>
      <c r="N129" s="69"/>
      <c r="O129" s="11"/>
      <c r="P129" s="11"/>
      <c r="Q129" s="11"/>
      <c r="R129" s="11"/>
      <c r="S129" s="11"/>
      <c r="T129" s="11"/>
    </row>
    <row r="130" spans="1:20" ht="15.6" x14ac:dyDescent="0.25">
      <c r="A130" s="64" t="str">
        <f>IF(G130&lt;&gt;"",1+MAX($A$2:A129),"")</f>
        <v/>
      </c>
      <c r="B130" s="279"/>
      <c r="C130" s="282"/>
      <c r="D130" s="266" t="s">
        <v>468</v>
      </c>
      <c r="E130" s="260"/>
      <c r="F130" s="95"/>
      <c r="G130" s="65"/>
      <c r="H130" s="66"/>
      <c r="I130" s="66"/>
      <c r="J130" s="67"/>
      <c r="K130" s="99"/>
      <c r="L130" s="99"/>
      <c r="M130" s="68"/>
      <c r="N130" s="69"/>
      <c r="O130" s="11"/>
      <c r="P130" s="11"/>
      <c r="Q130" s="11"/>
      <c r="R130" s="11"/>
      <c r="S130" s="11"/>
      <c r="T130" s="11"/>
    </row>
    <row r="131" spans="1:20" ht="15.6" x14ac:dyDescent="0.25">
      <c r="A131" s="64">
        <f>IF(G131&lt;&gt;"",1+MAX($A$2:A130),"")</f>
        <v>70</v>
      </c>
      <c r="B131" s="279"/>
      <c r="C131" s="282"/>
      <c r="D131" s="261" t="s">
        <v>469</v>
      </c>
      <c r="E131" s="101" t="s">
        <v>34</v>
      </c>
      <c r="F131" s="66">
        <v>280</v>
      </c>
      <c r="G131" s="65">
        <f t="shared" si="82"/>
        <v>0.1</v>
      </c>
      <c r="H131" s="66">
        <f t="shared" ref="H131:H132" si="90">(G131*F131)+F131</f>
        <v>308</v>
      </c>
      <c r="I131" s="58">
        <v>0</v>
      </c>
      <c r="J131" s="58">
        <v>0</v>
      </c>
      <c r="K131" s="99">
        <f>I131*J131</f>
        <v>0</v>
      </c>
      <c r="L131" s="99">
        <v>0</v>
      </c>
      <c r="M131" s="68">
        <f>+L131+K131</f>
        <v>0</v>
      </c>
      <c r="N131" s="69">
        <f>H131*M131</f>
        <v>0</v>
      </c>
      <c r="O131" s="11"/>
      <c r="P131" s="11"/>
      <c r="Q131" s="11"/>
      <c r="R131" s="11"/>
      <c r="S131" s="11"/>
      <c r="T131" s="11"/>
    </row>
    <row r="132" spans="1:20" ht="15.6" x14ac:dyDescent="0.25">
      <c r="A132" s="64">
        <f>IF(G132&lt;&gt;"",1+MAX($A$2:A131),"")</f>
        <v>71</v>
      </c>
      <c r="B132" s="279"/>
      <c r="C132" s="282"/>
      <c r="D132" s="261" t="s">
        <v>470</v>
      </c>
      <c r="E132" s="101" t="s">
        <v>34</v>
      </c>
      <c r="F132" s="66">
        <v>29</v>
      </c>
      <c r="G132" s="65">
        <f t="shared" si="82"/>
        <v>0.1</v>
      </c>
      <c r="H132" s="66">
        <f t="shared" si="90"/>
        <v>31.9</v>
      </c>
      <c r="I132" s="58">
        <v>0</v>
      </c>
      <c r="J132" s="58">
        <v>0</v>
      </c>
      <c r="K132" s="99">
        <f t="shared" ref="K132" si="91">I132*J132</f>
        <v>0</v>
      </c>
      <c r="L132" s="99">
        <v>0</v>
      </c>
      <c r="M132" s="68">
        <f>+L132+K132</f>
        <v>0</v>
      </c>
      <c r="N132" s="69">
        <f>H132*M132</f>
        <v>0</v>
      </c>
      <c r="O132" s="11"/>
      <c r="P132" s="11"/>
      <c r="Q132" s="11"/>
      <c r="R132" s="11"/>
      <c r="S132" s="11"/>
      <c r="T132" s="11"/>
    </row>
    <row r="133" spans="1:20" ht="17.399999999999999" x14ac:dyDescent="0.25">
      <c r="A133" s="64" t="str">
        <f>IF(G133&lt;&gt;"",1+MAX($A$2:A132),"")</f>
        <v/>
      </c>
      <c r="B133" s="279"/>
      <c r="C133" s="282"/>
      <c r="D133" s="262" t="s">
        <v>401</v>
      </c>
      <c r="E133" s="263"/>
      <c r="F133" s="66"/>
      <c r="G133" s="65"/>
      <c r="H133" s="66"/>
      <c r="I133" s="67"/>
      <c r="J133" s="67"/>
      <c r="K133" s="99"/>
      <c r="L133" s="99"/>
      <c r="M133" s="68"/>
      <c r="N133" s="69"/>
      <c r="O133" s="11"/>
      <c r="P133" s="11"/>
      <c r="Q133" s="11"/>
      <c r="R133" s="11"/>
      <c r="S133" s="11"/>
      <c r="T133" s="11"/>
    </row>
    <row r="134" spans="1:20" ht="15.6" x14ac:dyDescent="0.25">
      <c r="A134" s="64" t="str">
        <f>IF(G134&lt;&gt;"",1+MAX($A$2:A133),"")</f>
        <v/>
      </c>
      <c r="B134" s="279"/>
      <c r="C134" s="282"/>
      <c r="D134" s="264" t="s">
        <v>75</v>
      </c>
      <c r="E134" s="101"/>
      <c r="F134" s="95"/>
      <c r="G134" s="65"/>
      <c r="H134" s="66"/>
      <c r="I134" s="67"/>
      <c r="J134" s="67"/>
      <c r="K134" s="99"/>
      <c r="L134" s="99"/>
      <c r="M134" s="68"/>
      <c r="N134" s="69"/>
      <c r="O134" s="11"/>
      <c r="P134" s="11"/>
      <c r="Q134" s="11"/>
      <c r="R134" s="11"/>
      <c r="S134" s="11"/>
      <c r="T134" s="11"/>
    </row>
    <row r="135" spans="1:20" ht="15.6" x14ac:dyDescent="0.25">
      <c r="A135" s="64">
        <f>IF(G135&lt;&gt;"",1+MAX($A$2:A134),"")</f>
        <v>72</v>
      </c>
      <c r="B135" s="279"/>
      <c r="C135" s="282"/>
      <c r="D135" s="261" t="s">
        <v>471</v>
      </c>
      <c r="E135" s="101" t="s">
        <v>32</v>
      </c>
      <c r="F135" s="66">
        <v>28</v>
      </c>
      <c r="G135" s="65">
        <f t="shared" si="82"/>
        <v>0</v>
      </c>
      <c r="H135" s="66">
        <f t="shared" ref="H135:H136" si="92">(G135*F135)+F135</f>
        <v>28</v>
      </c>
      <c r="I135" s="58">
        <v>0</v>
      </c>
      <c r="J135" s="58">
        <v>0</v>
      </c>
      <c r="K135" s="99">
        <f t="shared" ref="K135:K136" si="93">I135*J135</f>
        <v>0</v>
      </c>
      <c r="L135" s="99">
        <v>0</v>
      </c>
      <c r="M135" s="68">
        <f>+L135+K135</f>
        <v>0</v>
      </c>
      <c r="N135" s="69">
        <f t="shared" ref="N135:N136" si="94">H135*M135</f>
        <v>0</v>
      </c>
      <c r="O135" s="11"/>
      <c r="P135" s="11"/>
      <c r="Q135" s="11"/>
      <c r="R135" s="11"/>
      <c r="S135" s="11"/>
      <c r="T135" s="11"/>
    </row>
    <row r="136" spans="1:20" ht="15.6" x14ac:dyDescent="0.25">
      <c r="A136" s="64">
        <f>IF(G136&lt;&gt;"",1+MAX($A$2:A135),"")</f>
        <v>73</v>
      </c>
      <c r="B136" s="279"/>
      <c r="C136" s="282"/>
      <c r="D136" s="261" t="s">
        <v>472</v>
      </c>
      <c r="E136" s="101" t="s">
        <v>32</v>
      </c>
      <c r="F136" s="66">
        <v>6</v>
      </c>
      <c r="G136" s="65">
        <f t="shared" si="82"/>
        <v>0</v>
      </c>
      <c r="H136" s="66">
        <f t="shared" si="92"/>
        <v>6</v>
      </c>
      <c r="I136" s="58">
        <v>0</v>
      </c>
      <c r="J136" s="58">
        <v>0</v>
      </c>
      <c r="K136" s="99">
        <f t="shared" si="93"/>
        <v>0</v>
      </c>
      <c r="L136" s="99">
        <v>0</v>
      </c>
      <c r="M136" s="68">
        <f t="shared" ref="M136" si="95">+L136+K136</f>
        <v>0</v>
      </c>
      <c r="N136" s="69">
        <f t="shared" si="94"/>
        <v>0</v>
      </c>
      <c r="O136" s="11"/>
      <c r="P136" s="11"/>
      <c r="Q136" s="11"/>
      <c r="R136" s="11"/>
      <c r="S136" s="11"/>
      <c r="T136" s="11"/>
    </row>
    <row r="137" spans="1:20" ht="15.6" x14ac:dyDescent="0.25">
      <c r="A137" s="64" t="str">
        <f>IF(G137&lt;&gt;"",1+MAX($A$2:A136),"")</f>
        <v/>
      </c>
      <c r="B137" s="279"/>
      <c r="C137" s="282"/>
      <c r="D137" s="264" t="s">
        <v>404</v>
      </c>
      <c r="E137" s="101"/>
      <c r="F137" s="95"/>
      <c r="G137" s="65"/>
      <c r="H137" s="66"/>
      <c r="I137" s="67"/>
      <c r="J137" s="67"/>
      <c r="K137" s="99"/>
      <c r="L137" s="99"/>
      <c r="M137" s="68"/>
      <c r="N137" s="69"/>
      <c r="O137" s="11"/>
      <c r="P137" s="11"/>
      <c r="Q137" s="11"/>
      <c r="R137" s="11"/>
      <c r="S137" s="11"/>
      <c r="T137" s="11"/>
    </row>
    <row r="138" spans="1:20" ht="15.6" x14ac:dyDescent="0.25">
      <c r="A138" s="64">
        <f>IF(G138&lt;&gt;"",1+MAX($A$2:A137),"")</f>
        <v>74</v>
      </c>
      <c r="B138" s="279"/>
      <c r="C138" s="282"/>
      <c r="D138" s="261" t="s">
        <v>473</v>
      </c>
      <c r="E138" s="101" t="s">
        <v>32</v>
      </c>
      <c r="F138" s="66">
        <v>10</v>
      </c>
      <c r="G138" s="65">
        <f t="shared" si="82"/>
        <v>0</v>
      </c>
      <c r="H138" s="66">
        <f t="shared" ref="H138:H139" si="96">(G138*F138)+F138</f>
        <v>10</v>
      </c>
      <c r="I138" s="58">
        <v>0</v>
      </c>
      <c r="J138" s="58">
        <v>0</v>
      </c>
      <c r="K138" s="99">
        <f t="shared" ref="K138:K139" si="97">I138*J138</f>
        <v>0</v>
      </c>
      <c r="L138" s="99">
        <v>0</v>
      </c>
      <c r="M138" s="68">
        <f>+L138+K138</f>
        <v>0</v>
      </c>
      <c r="N138" s="69">
        <f t="shared" ref="N138:N139" si="98">H138*M138</f>
        <v>0</v>
      </c>
      <c r="O138" s="11"/>
      <c r="P138" s="11"/>
      <c r="Q138" s="11"/>
      <c r="R138" s="11"/>
      <c r="S138" s="11"/>
      <c r="T138" s="11"/>
    </row>
    <row r="139" spans="1:20" ht="15.6" x14ac:dyDescent="0.25">
      <c r="A139" s="64">
        <f>IF(G139&lt;&gt;"",1+MAX($A$2:A138),"")</f>
        <v>75</v>
      </c>
      <c r="B139" s="279"/>
      <c r="C139" s="282"/>
      <c r="D139" s="261" t="s">
        <v>474</v>
      </c>
      <c r="E139" s="101" t="s">
        <v>32</v>
      </c>
      <c r="F139" s="66">
        <v>2</v>
      </c>
      <c r="G139" s="65">
        <f t="shared" si="82"/>
        <v>0</v>
      </c>
      <c r="H139" s="66">
        <f t="shared" si="96"/>
        <v>2</v>
      </c>
      <c r="I139" s="58">
        <v>0</v>
      </c>
      <c r="J139" s="58">
        <v>0</v>
      </c>
      <c r="K139" s="99">
        <f t="shared" si="97"/>
        <v>0</v>
      </c>
      <c r="L139" s="99">
        <v>0</v>
      </c>
      <c r="M139" s="68">
        <f t="shared" ref="M139" si="99">+L139+K139</f>
        <v>0</v>
      </c>
      <c r="N139" s="69">
        <f t="shared" si="98"/>
        <v>0</v>
      </c>
      <c r="O139" s="11"/>
      <c r="P139" s="11"/>
      <c r="Q139" s="11"/>
      <c r="R139" s="11"/>
      <c r="S139" s="11"/>
      <c r="T139" s="11"/>
    </row>
    <row r="140" spans="1:20" ht="15.6" x14ac:dyDescent="0.25">
      <c r="A140" s="64" t="str">
        <f>IF(G140&lt;&gt;"",1+MAX($A$2:A139),"")</f>
        <v/>
      </c>
      <c r="B140" s="279"/>
      <c r="C140" s="282"/>
      <c r="D140" s="264" t="s">
        <v>74</v>
      </c>
      <c r="E140" s="101"/>
      <c r="F140" s="95"/>
      <c r="G140" s="65"/>
      <c r="H140" s="66"/>
      <c r="I140" s="67"/>
      <c r="J140" s="67"/>
      <c r="K140" s="99"/>
      <c r="L140" s="99"/>
      <c r="M140" s="68"/>
      <c r="N140" s="69"/>
      <c r="O140" s="11"/>
      <c r="P140" s="11"/>
      <c r="Q140" s="11"/>
      <c r="R140" s="11"/>
      <c r="S140" s="11"/>
      <c r="T140" s="11"/>
    </row>
    <row r="141" spans="1:20" ht="15.6" x14ac:dyDescent="0.25">
      <c r="A141" s="64">
        <f>IF(G141&lt;&gt;"",1+MAX($A$2:A140),"")</f>
        <v>76</v>
      </c>
      <c r="B141" s="279"/>
      <c r="C141" s="282"/>
      <c r="D141" s="261" t="s">
        <v>475</v>
      </c>
      <c r="E141" s="101" t="s">
        <v>32</v>
      </c>
      <c r="F141" s="66">
        <v>5</v>
      </c>
      <c r="G141" s="65">
        <f t="shared" si="82"/>
        <v>0</v>
      </c>
      <c r="H141" s="66">
        <f t="shared" ref="H141" si="100">(G141*F141)+F141</f>
        <v>5</v>
      </c>
      <c r="I141" s="58">
        <v>0</v>
      </c>
      <c r="J141" s="58">
        <v>0</v>
      </c>
      <c r="K141" s="99">
        <f t="shared" ref="K141" si="101">I141*J141</f>
        <v>0</v>
      </c>
      <c r="L141" s="99">
        <v>0</v>
      </c>
      <c r="M141" s="68">
        <f>+L141+K141</f>
        <v>0</v>
      </c>
      <c r="N141" s="69">
        <f t="shared" ref="N141" si="102">H141*M141</f>
        <v>0</v>
      </c>
      <c r="O141" s="11"/>
      <c r="P141" s="11"/>
      <c r="Q141" s="11"/>
      <c r="R141" s="11"/>
      <c r="S141" s="11"/>
      <c r="T141" s="11"/>
    </row>
    <row r="142" spans="1:20" ht="15.6" x14ac:dyDescent="0.25">
      <c r="A142" s="64" t="str">
        <f>IF(G142&lt;&gt;"",1+MAX($A$2:A141),"")</f>
        <v/>
      </c>
      <c r="B142" s="279"/>
      <c r="C142" s="282"/>
      <c r="D142" s="258" t="s">
        <v>476</v>
      </c>
      <c r="E142" s="101"/>
      <c r="F142" s="95"/>
      <c r="G142" s="65"/>
      <c r="H142" s="66"/>
      <c r="I142" s="67"/>
      <c r="J142" s="67"/>
      <c r="K142" s="99"/>
      <c r="L142" s="99"/>
      <c r="M142" s="68"/>
      <c r="N142" s="69"/>
      <c r="O142" s="11"/>
      <c r="P142" s="11"/>
      <c r="Q142" s="11"/>
      <c r="R142" s="11"/>
      <c r="S142" s="11"/>
      <c r="T142" s="11"/>
    </row>
    <row r="143" spans="1:20" ht="15.6" x14ac:dyDescent="0.25">
      <c r="A143" s="64" t="str">
        <f>IF(G143&lt;&gt;"",1+MAX($A$2:A142),"")</f>
        <v/>
      </c>
      <c r="B143" s="279"/>
      <c r="C143" s="282"/>
      <c r="D143" s="259" t="s">
        <v>441</v>
      </c>
      <c r="E143" s="260"/>
      <c r="F143" s="95"/>
      <c r="G143" s="65"/>
      <c r="H143" s="66"/>
      <c r="I143" s="66"/>
      <c r="J143" s="67"/>
      <c r="K143" s="99"/>
      <c r="L143" s="99"/>
      <c r="M143" s="68"/>
      <c r="N143" s="69"/>
      <c r="O143" s="11"/>
      <c r="P143" s="11"/>
      <c r="Q143" s="11"/>
      <c r="R143" s="11"/>
      <c r="S143" s="11"/>
      <c r="T143" s="11"/>
    </row>
    <row r="144" spans="1:20" ht="15.6" x14ac:dyDescent="0.25">
      <c r="A144" s="64">
        <f>IF(G144&lt;&gt;"",1+MAX($A$2:A143),"")</f>
        <v>77</v>
      </c>
      <c r="B144" s="279"/>
      <c r="C144" s="282"/>
      <c r="D144" s="261" t="s">
        <v>477</v>
      </c>
      <c r="E144" s="101" t="s">
        <v>34</v>
      </c>
      <c r="F144" s="66">
        <v>12</v>
      </c>
      <c r="G144" s="65">
        <f t="shared" ref="G144:G145" si="103">IF(E144="EA",0%, IF(E144="LF",10%,IF(E144="SF",10%,IF(E144="LS",0%,IF(E144="LBS",10%,IF(E144="CY",10%,IF(E144="CFT",10%, IF(E144="","", IF("CFT",10%)))))))))</f>
        <v>0.1</v>
      </c>
      <c r="H144" s="66">
        <f t="shared" ref="H144:H145" si="104">(G144*F144)+F144</f>
        <v>13.2</v>
      </c>
      <c r="I144" s="58">
        <v>0</v>
      </c>
      <c r="J144" s="58">
        <v>0</v>
      </c>
      <c r="K144" s="99">
        <f>I144*J144</f>
        <v>0</v>
      </c>
      <c r="L144" s="99">
        <v>0</v>
      </c>
      <c r="M144" s="68">
        <f>+L144+K144</f>
        <v>0</v>
      </c>
      <c r="N144" s="69">
        <f>H144*M144</f>
        <v>0</v>
      </c>
      <c r="O144" s="11"/>
      <c r="P144" s="11"/>
      <c r="Q144" s="11"/>
      <c r="R144" s="11"/>
      <c r="S144" s="11"/>
      <c r="T144" s="11"/>
    </row>
    <row r="145" spans="1:20" ht="15.6" x14ac:dyDescent="0.25">
      <c r="A145" s="64">
        <f>IF(G145&lt;&gt;"",1+MAX($A$2:A144),"")</f>
        <v>78</v>
      </c>
      <c r="B145" s="279"/>
      <c r="C145" s="282"/>
      <c r="D145" s="261" t="s">
        <v>478</v>
      </c>
      <c r="E145" s="101" t="s">
        <v>34</v>
      </c>
      <c r="F145" s="66">
        <v>92</v>
      </c>
      <c r="G145" s="65">
        <f t="shared" si="103"/>
        <v>0.1</v>
      </c>
      <c r="H145" s="66">
        <f t="shared" si="104"/>
        <v>101.2</v>
      </c>
      <c r="I145" s="58">
        <v>0</v>
      </c>
      <c r="J145" s="58">
        <v>0</v>
      </c>
      <c r="K145" s="99">
        <f t="shared" ref="K145" si="105">I145*J145</f>
        <v>0</v>
      </c>
      <c r="L145" s="99">
        <v>0</v>
      </c>
      <c r="M145" s="68">
        <f>+L145+K145</f>
        <v>0</v>
      </c>
      <c r="N145" s="69">
        <f>H145*M145</f>
        <v>0</v>
      </c>
      <c r="O145" s="11"/>
      <c r="P145" s="11"/>
      <c r="Q145" s="11"/>
      <c r="R145" s="11"/>
      <c r="S145" s="11"/>
      <c r="T145" s="11"/>
    </row>
    <row r="146" spans="1:20" ht="15.6" x14ac:dyDescent="0.25">
      <c r="A146" s="64" t="str">
        <f>IF(G146&lt;&gt;"",1+MAX($A$2:A145),"")</f>
        <v/>
      </c>
      <c r="B146" s="279"/>
      <c r="C146" s="282"/>
      <c r="D146" s="259" t="s">
        <v>479</v>
      </c>
      <c r="E146" s="260"/>
      <c r="F146" s="95"/>
      <c r="G146" s="65"/>
      <c r="H146" s="66"/>
      <c r="I146" s="66"/>
      <c r="J146" s="67"/>
      <c r="K146" s="99"/>
      <c r="L146" s="99"/>
      <c r="M146" s="68"/>
      <c r="N146" s="69"/>
      <c r="O146" s="11"/>
      <c r="P146" s="11"/>
      <c r="Q146" s="11"/>
      <c r="R146" s="11"/>
      <c r="S146" s="11"/>
      <c r="T146" s="11"/>
    </row>
    <row r="147" spans="1:20" ht="15.6" x14ac:dyDescent="0.25">
      <c r="A147" s="64">
        <f>IF(G147&lt;&gt;"",1+MAX($A$2:A146),"")</f>
        <v>79</v>
      </c>
      <c r="B147" s="279"/>
      <c r="C147" s="282"/>
      <c r="D147" s="261" t="s">
        <v>477</v>
      </c>
      <c r="E147" s="101" t="s">
        <v>34</v>
      </c>
      <c r="F147" s="66">
        <v>12</v>
      </c>
      <c r="G147" s="65">
        <f t="shared" si="82"/>
        <v>0.1</v>
      </c>
      <c r="H147" s="66">
        <f t="shared" ref="H147:H148" si="106">(G147*F147)+F147</f>
        <v>13.2</v>
      </c>
      <c r="I147" s="58">
        <v>0</v>
      </c>
      <c r="J147" s="58">
        <v>0</v>
      </c>
      <c r="K147" s="99">
        <f>I147*J147</f>
        <v>0</v>
      </c>
      <c r="L147" s="99">
        <v>0</v>
      </c>
      <c r="M147" s="68">
        <f>+L147+K147</f>
        <v>0</v>
      </c>
      <c r="N147" s="69">
        <f>H147*M147</f>
        <v>0</v>
      </c>
      <c r="O147" s="11"/>
      <c r="P147" s="11"/>
      <c r="Q147" s="11"/>
      <c r="R147" s="11"/>
      <c r="S147" s="11"/>
      <c r="T147" s="11"/>
    </row>
    <row r="148" spans="1:20" ht="15.6" x14ac:dyDescent="0.25">
      <c r="A148" s="64">
        <f>IF(G148&lt;&gt;"",1+MAX($A$2:A147),"")</f>
        <v>80</v>
      </c>
      <c r="B148" s="279"/>
      <c r="C148" s="282"/>
      <c r="D148" s="261" t="s">
        <v>478</v>
      </c>
      <c r="E148" s="101" t="s">
        <v>34</v>
      </c>
      <c r="F148" s="66">
        <v>92</v>
      </c>
      <c r="G148" s="65">
        <f t="shared" si="82"/>
        <v>0.1</v>
      </c>
      <c r="H148" s="66">
        <f t="shared" si="106"/>
        <v>101.2</v>
      </c>
      <c r="I148" s="58">
        <v>0</v>
      </c>
      <c r="J148" s="58">
        <v>0</v>
      </c>
      <c r="K148" s="99">
        <f t="shared" ref="K148" si="107">I148*J148</f>
        <v>0</v>
      </c>
      <c r="L148" s="99">
        <v>0</v>
      </c>
      <c r="M148" s="68">
        <f>+L148+K148</f>
        <v>0</v>
      </c>
      <c r="N148" s="69">
        <f>H148*M148</f>
        <v>0</v>
      </c>
      <c r="O148" s="11"/>
      <c r="P148" s="11"/>
      <c r="Q148" s="11"/>
      <c r="R148" s="11"/>
      <c r="S148" s="11"/>
      <c r="T148" s="11"/>
    </row>
    <row r="149" spans="1:20" ht="17.399999999999999" x14ac:dyDescent="0.25">
      <c r="A149" s="64" t="str">
        <f>IF(G149&lt;&gt;"",1+MAX($A$2:A148),"")</f>
        <v/>
      </c>
      <c r="B149" s="279"/>
      <c r="C149" s="282"/>
      <c r="D149" s="262" t="s">
        <v>401</v>
      </c>
      <c r="E149" s="263"/>
      <c r="F149" s="66"/>
      <c r="G149" s="65"/>
      <c r="H149" s="66"/>
      <c r="I149" s="67"/>
      <c r="J149" s="67"/>
      <c r="K149" s="99"/>
      <c r="L149" s="99"/>
      <c r="M149" s="68"/>
      <c r="N149" s="69"/>
      <c r="O149" s="11"/>
      <c r="P149" s="11"/>
      <c r="Q149" s="11"/>
      <c r="R149" s="11"/>
      <c r="S149" s="11"/>
      <c r="T149" s="11"/>
    </row>
    <row r="150" spans="1:20" ht="15.6" x14ac:dyDescent="0.25">
      <c r="A150" s="64" t="str">
        <f>IF(G150&lt;&gt;"",1+MAX($A$2:A149),"")</f>
        <v/>
      </c>
      <c r="B150" s="279"/>
      <c r="C150" s="282"/>
      <c r="D150" s="264" t="s">
        <v>75</v>
      </c>
      <c r="E150" s="101"/>
      <c r="F150" s="95"/>
      <c r="G150" s="65"/>
      <c r="H150" s="66"/>
      <c r="I150" s="67"/>
      <c r="J150" s="67"/>
      <c r="K150" s="99"/>
      <c r="L150" s="99"/>
      <c r="M150" s="68"/>
      <c r="N150" s="69"/>
      <c r="O150" s="11"/>
      <c r="P150" s="11"/>
      <c r="Q150" s="11"/>
      <c r="R150" s="11"/>
      <c r="S150" s="11"/>
      <c r="T150" s="11"/>
    </row>
    <row r="151" spans="1:20" ht="15.6" x14ac:dyDescent="0.25">
      <c r="A151" s="64">
        <f>IF(G151&lt;&gt;"",1+MAX($A$2:A150),"")</f>
        <v>81</v>
      </c>
      <c r="B151" s="279"/>
      <c r="C151" s="282"/>
      <c r="D151" s="261" t="s">
        <v>480</v>
      </c>
      <c r="E151" s="101" t="s">
        <v>32</v>
      </c>
      <c r="F151" s="66">
        <v>3</v>
      </c>
      <c r="G151" s="65">
        <f t="shared" si="82"/>
        <v>0</v>
      </c>
      <c r="H151" s="66">
        <f t="shared" ref="H151:H153" si="108">(G151*F151)+F151</f>
        <v>3</v>
      </c>
      <c r="I151" s="58">
        <v>0</v>
      </c>
      <c r="J151" s="58">
        <v>0</v>
      </c>
      <c r="K151" s="99">
        <f t="shared" ref="K151:K153" si="109">I151*J151</f>
        <v>0</v>
      </c>
      <c r="L151" s="99">
        <v>0</v>
      </c>
      <c r="M151" s="68">
        <f>+L151+K151</f>
        <v>0</v>
      </c>
      <c r="N151" s="69">
        <f t="shared" ref="N151:N153" si="110">H151*M151</f>
        <v>0</v>
      </c>
      <c r="O151" s="11"/>
      <c r="P151" s="11"/>
      <c r="Q151" s="11"/>
      <c r="R151" s="11"/>
      <c r="S151" s="11"/>
      <c r="T151" s="11"/>
    </row>
    <row r="152" spans="1:20" ht="15.6" x14ac:dyDescent="0.25">
      <c r="A152" s="64">
        <f>IF(G152&lt;&gt;"",1+MAX($A$2:A151),"")</f>
        <v>82</v>
      </c>
      <c r="B152" s="279"/>
      <c r="C152" s="282"/>
      <c r="D152" s="261" t="s">
        <v>481</v>
      </c>
      <c r="E152" s="101" t="s">
        <v>32</v>
      </c>
      <c r="F152" s="66">
        <v>9</v>
      </c>
      <c r="G152" s="65">
        <f t="shared" si="82"/>
        <v>0</v>
      </c>
      <c r="H152" s="66">
        <f t="shared" si="108"/>
        <v>9</v>
      </c>
      <c r="I152" s="58">
        <v>0</v>
      </c>
      <c r="J152" s="58">
        <v>0</v>
      </c>
      <c r="K152" s="99">
        <f t="shared" si="109"/>
        <v>0</v>
      </c>
      <c r="L152" s="99">
        <v>0</v>
      </c>
      <c r="M152" s="68">
        <f t="shared" ref="M152:M153" si="111">+L152+K152</f>
        <v>0</v>
      </c>
      <c r="N152" s="69">
        <f t="shared" si="110"/>
        <v>0</v>
      </c>
      <c r="O152" s="11"/>
      <c r="P152" s="11"/>
      <c r="Q152" s="11"/>
      <c r="R152" s="11"/>
      <c r="S152" s="11"/>
      <c r="T152" s="11"/>
    </row>
    <row r="153" spans="1:20" ht="15.6" x14ac:dyDescent="0.25">
      <c r="A153" s="64">
        <f>IF(G153&lt;&gt;"",1+MAX($A$2:A152),"")</f>
        <v>83</v>
      </c>
      <c r="B153" s="279"/>
      <c r="C153" s="282"/>
      <c r="D153" s="261" t="s">
        <v>482</v>
      </c>
      <c r="E153" s="101" t="s">
        <v>32</v>
      </c>
      <c r="F153" s="66">
        <v>2</v>
      </c>
      <c r="G153" s="65">
        <f t="shared" si="82"/>
        <v>0</v>
      </c>
      <c r="H153" s="66">
        <f t="shared" si="108"/>
        <v>2</v>
      </c>
      <c r="I153" s="58">
        <v>0</v>
      </c>
      <c r="J153" s="58">
        <v>0</v>
      </c>
      <c r="K153" s="99">
        <f t="shared" si="109"/>
        <v>0</v>
      </c>
      <c r="L153" s="99">
        <v>0</v>
      </c>
      <c r="M153" s="68">
        <f t="shared" si="111"/>
        <v>0</v>
      </c>
      <c r="N153" s="69">
        <f t="shared" si="110"/>
        <v>0</v>
      </c>
      <c r="O153" s="11"/>
      <c r="P153" s="11"/>
      <c r="Q153" s="11"/>
      <c r="R153" s="11"/>
      <c r="S153" s="11"/>
      <c r="T153" s="11"/>
    </row>
    <row r="154" spans="1:20" ht="15.6" x14ac:dyDescent="0.25">
      <c r="A154" s="64" t="str">
        <f>IF(G154&lt;&gt;"",1+MAX($A$2:A153),"")</f>
        <v/>
      </c>
      <c r="B154" s="279"/>
      <c r="C154" s="282"/>
      <c r="D154" s="264" t="s">
        <v>404</v>
      </c>
      <c r="E154" s="101"/>
      <c r="F154" s="95"/>
      <c r="G154" s="65"/>
      <c r="H154" s="66"/>
      <c r="I154" s="67"/>
      <c r="J154" s="67"/>
      <c r="K154" s="99"/>
      <c r="L154" s="99"/>
      <c r="M154" s="68"/>
      <c r="N154" s="69"/>
      <c r="O154" s="11"/>
      <c r="P154" s="11"/>
      <c r="Q154" s="11"/>
      <c r="R154" s="11"/>
      <c r="S154" s="11"/>
      <c r="T154" s="11"/>
    </row>
    <row r="155" spans="1:20" ht="15.6" x14ac:dyDescent="0.25">
      <c r="A155" s="64">
        <f>IF(G155&lt;&gt;"",1+MAX($A$2:A154),"")</f>
        <v>84</v>
      </c>
      <c r="B155" s="279"/>
      <c r="C155" s="282"/>
      <c r="D155" s="261" t="s">
        <v>483</v>
      </c>
      <c r="E155" s="101" t="s">
        <v>32</v>
      </c>
      <c r="F155" s="66">
        <v>7</v>
      </c>
      <c r="G155" s="65">
        <f t="shared" si="82"/>
        <v>0</v>
      </c>
      <c r="H155" s="66">
        <f t="shared" ref="H155" si="112">(G155*F155)+F155</f>
        <v>7</v>
      </c>
      <c r="I155" s="58">
        <v>0</v>
      </c>
      <c r="J155" s="58">
        <v>0</v>
      </c>
      <c r="K155" s="99">
        <f t="shared" ref="K155" si="113">I155*J155</f>
        <v>0</v>
      </c>
      <c r="L155" s="99">
        <v>0</v>
      </c>
      <c r="M155" s="68">
        <f>+L155+K155</f>
        <v>0</v>
      </c>
      <c r="N155" s="69">
        <f t="shared" ref="N155" si="114">H155*M155</f>
        <v>0</v>
      </c>
      <c r="O155" s="11"/>
      <c r="P155" s="11"/>
      <c r="Q155" s="11"/>
      <c r="R155" s="11"/>
      <c r="S155" s="11"/>
      <c r="T155" s="11"/>
    </row>
    <row r="156" spans="1:20" ht="15.6" x14ac:dyDescent="0.25">
      <c r="A156" s="64" t="str">
        <f>IF(G156&lt;&gt;"",1+MAX($A$2:A155),"")</f>
        <v/>
      </c>
      <c r="B156" s="279"/>
      <c r="C156" s="282"/>
      <c r="D156" s="258" t="s">
        <v>484</v>
      </c>
      <c r="E156" s="101"/>
      <c r="F156" s="95"/>
      <c r="G156" s="65"/>
      <c r="H156" s="66"/>
      <c r="I156" s="67"/>
      <c r="J156" s="67"/>
      <c r="K156" s="99"/>
      <c r="L156" s="99"/>
      <c r="M156" s="68"/>
      <c r="N156" s="69"/>
      <c r="O156" s="11"/>
      <c r="P156" s="11"/>
      <c r="Q156" s="11"/>
      <c r="R156" s="11"/>
      <c r="S156" s="11"/>
      <c r="T156" s="11"/>
    </row>
    <row r="157" spans="1:20" ht="15.6" x14ac:dyDescent="0.25">
      <c r="A157" s="64" t="str">
        <f>IF(G157&lt;&gt;"",1+MAX($A$2:A156),"")</f>
        <v/>
      </c>
      <c r="B157" s="279"/>
      <c r="C157" s="282"/>
      <c r="D157" s="259" t="s">
        <v>485</v>
      </c>
      <c r="E157" s="260"/>
      <c r="F157" s="95"/>
      <c r="G157" s="65"/>
      <c r="H157" s="66"/>
      <c r="I157" s="66"/>
      <c r="J157" s="67"/>
      <c r="K157" s="99"/>
      <c r="L157" s="99"/>
      <c r="M157" s="68"/>
      <c r="N157" s="69"/>
      <c r="O157" s="11"/>
      <c r="P157" s="11"/>
      <c r="Q157" s="11"/>
      <c r="R157" s="11"/>
      <c r="S157" s="11"/>
      <c r="T157" s="11"/>
    </row>
    <row r="158" spans="1:20" ht="15.6" x14ac:dyDescent="0.25">
      <c r="A158" s="64">
        <f>IF(G158&lt;&gt;"",1+MAX($A$2:A157),"")</f>
        <v>85</v>
      </c>
      <c r="B158" s="279"/>
      <c r="C158" s="282"/>
      <c r="D158" s="261" t="s">
        <v>486</v>
      </c>
      <c r="E158" s="101" t="s">
        <v>34</v>
      </c>
      <c r="F158" s="66">
        <v>64</v>
      </c>
      <c r="G158" s="65">
        <f t="shared" si="82"/>
        <v>0.1</v>
      </c>
      <c r="H158" s="66">
        <f t="shared" ref="H158:H159" si="115">(G158*F158)+F158</f>
        <v>70.400000000000006</v>
      </c>
      <c r="I158" s="58">
        <v>0</v>
      </c>
      <c r="J158" s="58">
        <v>0</v>
      </c>
      <c r="K158" s="99">
        <f>I158*J158</f>
        <v>0</v>
      </c>
      <c r="L158" s="99">
        <v>0</v>
      </c>
      <c r="M158" s="68">
        <f>+L158+K158</f>
        <v>0</v>
      </c>
      <c r="N158" s="69">
        <f>H158*M158</f>
        <v>0</v>
      </c>
      <c r="O158" s="11"/>
      <c r="P158" s="11"/>
      <c r="Q158" s="11"/>
      <c r="R158" s="11"/>
      <c r="S158" s="11"/>
      <c r="T158" s="11"/>
    </row>
    <row r="159" spans="1:20" ht="15.6" x14ac:dyDescent="0.25">
      <c r="A159" s="64">
        <f>IF(G159&lt;&gt;"",1+MAX($A$2:A158),"")</f>
        <v>86</v>
      </c>
      <c r="B159" s="279"/>
      <c r="C159" s="282"/>
      <c r="D159" s="261" t="s">
        <v>487</v>
      </c>
      <c r="E159" s="101" t="s">
        <v>34</v>
      </c>
      <c r="F159" s="66">
        <v>30</v>
      </c>
      <c r="G159" s="65">
        <f t="shared" si="82"/>
        <v>0.1</v>
      </c>
      <c r="H159" s="66">
        <f t="shared" si="115"/>
        <v>33</v>
      </c>
      <c r="I159" s="58">
        <v>0</v>
      </c>
      <c r="J159" s="58">
        <v>0</v>
      </c>
      <c r="K159" s="99">
        <f t="shared" ref="K159" si="116">I159*J159</f>
        <v>0</v>
      </c>
      <c r="L159" s="99">
        <v>0</v>
      </c>
      <c r="M159" s="68">
        <f>+L159+K159</f>
        <v>0</v>
      </c>
      <c r="N159" s="69">
        <f>H159*M159</f>
        <v>0</v>
      </c>
      <c r="O159" s="11"/>
      <c r="P159" s="11"/>
      <c r="Q159" s="11"/>
      <c r="R159" s="11"/>
      <c r="S159" s="11"/>
      <c r="T159" s="11"/>
    </row>
    <row r="160" spans="1:20" ht="17.399999999999999" x14ac:dyDescent="0.25">
      <c r="A160" s="64" t="str">
        <f>IF(G160&lt;&gt;"",1+MAX($A$2:A159),"")</f>
        <v/>
      </c>
      <c r="B160" s="279"/>
      <c r="C160" s="282"/>
      <c r="D160" s="262" t="s">
        <v>401</v>
      </c>
      <c r="E160" s="263"/>
      <c r="F160" s="66"/>
      <c r="G160" s="65"/>
      <c r="H160" s="66"/>
      <c r="I160" s="67"/>
      <c r="J160" s="67"/>
      <c r="K160" s="99"/>
      <c r="L160" s="99"/>
      <c r="M160" s="68"/>
      <c r="N160" s="69"/>
      <c r="O160" s="11"/>
      <c r="P160" s="11"/>
      <c r="Q160" s="11"/>
      <c r="R160" s="11"/>
      <c r="S160" s="11"/>
      <c r="T160" s="11"/>
    </row>
    <row r="161" spans="1:20" ht="15.6" x14ac:dyDescent="0.25">
      <c r="A161" s="64" t="str">
        <f>IF(G161&lt;&gt;"",1+MAX($A$2:A160),"")</f>
        <v/>
      </c>
      <c r="B161" s="279"/>
      <c r="C161" s="282"/>
      <c r="D161" s="264" t="s">
        <v>75</v>
      </c>
      <c r="E161" s="101"/>
      <c r="F161" s="95"/>
      <c r="G161" s="65"/>
      <c r="H161" s="66"/>
      <c r="I161" s="67"/>
      <c r="J161" s="67"/>
      <c r="K161" s="99"/>
      <c r="L161" s="99"/>
      <c r="M161" s="68"/>
      <c r="N161" s="69"/>
      <c r="O161" s="11"/>
      <c r="P161" s="11"/>
      <c r="Q161" s="11"/>
      <c r="R161" s="11"/>
      <c r="S161" s="11"/>
      <c r="T161" s="11"/>
    </row>
    <row r="162" spans="1:20" ht="15.6" x14ac:dyDescent="0.25">
      <c r="A162" s="64">
        <f>IF(G162&lt;&gt;"",1+MAX($A$2:A161),"")</f>
        <v>87</v>
      </c>
      <c r="B162" s="279"/>
      <c r="C162" s="282"/>
      <c r="D162" s="261" t="s">
        <v>488</v>
      </c>
      <c r="E162" s="101" t="s">
        <v>32</v>
      </c>
      <c r="F162" s="66">
        <v>5</v>
      </c>
      <c r="G162" s="65">
        <f t="shared" si="82"/>
        <v>0</v>
      </c>
      <c r="H162" s="66">
        <f t="shared" ref="H162:H163" si="117">(G162*F162)+F162</f>
        <v>5</v>
      </c>
      <c r="I162" s="58">
        <v>0</v>
      </c>
      <c r="J162" s="58">
        <v>0</v>
      </c>
      <c r="K162" s="99">
        <f t="shared" ref="K162:K163" si="118">I162*J162</f>
        <v>0</v>
      </c>
      <c r="L162" s="99">
        <v>0</v>
      </c>
      <c r="M162" s="68">
        <f>+L162+K162</f>
        <v>0</v>
      </c>
      <c r="N162" s="69">
        <f t="shared" ref="N162:N163" si="119">H162*M162</f>
        <v>0</v>
      </c>
      <c r="O162" s="11"/>
      <c r="P162" s="11"/>
      <c r="Q162" s="11"/>
      <c r="R162" s="11"/>
      <c r="S162" s="11"/>
      <c r="T162" s="11"/>
    </row>
    <row r="163" spans="1:20" ht="15.6" x14ac:dyDescent="0.25">
      <c r="A163" s="64">
        <f>IF(G163&lt;&gt;"",1+MAX($A$2:A162),"")</f>
        <v>88</v>
      </c>
      <c r="B163" s="279"/>
      <c r="C163" s="282"/>
      <c r="D163" s="261" t="s">
        <v>489</v>
      </c>
      <c r="E163" s="101" t="s">
        <v>32</v>
      </c>
      <c r="F163" s="66">
        <v>4</v>
      </c>
      <c r="G163" s="65">
        <f t="shared" si="82"/>
        <v>0</v>
      </c>
      <c r="H163" s="66">
        <f t="shared" si="117"/>
        <v>4</v>
      </c>
      <c r="I163" s="58">
        <v>0</v>
      </c>
      <c r="J163" s="58">
        <v>0</v>
      </c>
      <c r="K163" s="99">
        <f t="shared" si="118"/>
        <v>0</v>
      </c>
      <c r="L163" s="99">
        <v>0</v>
      </c>
      <c r="M163" s="68">
        <f t="shared" ref="M163" si="120">+L163+K163</f>
        <v>0</v>
      </c>
      <c r="N163" s="69">
        <f t="shared" si="119"/>
        <v>0</v>
      </c>
      <c r="O163" s="11"/>
      <c r="P163" s="11"/>
      <c r="Q163" s="11"/>
      <c r="R163" s="11"/>
      <c r="S163" s="11"/>
      <c r="T163" s="11"/>
    </row>
    <row r="164" spans="1:20" ht="15.6" x14ac:dyDescent="0.25">
      <c r="A164" s="64" t="str">
        <f>IF(G164&lt;&gt;"",1+MAX($A$2:A163),"")</f>
        <v/>
      </c>
      <c r="B164" s="279"/>
      <c r="C164" s="282"/>
      <c r="D164" s="264" t="s">
        <v>404</v>
      </c>
      <c r="E164" s="101"/>
      <c r="F164" s="95"/>
      <c r="G164" s="65"/>
      <c r="H164" s="66"/>
      <c r="I164" s="67"/>
      <c r="J164" s="67"/>
      <c r="K164" s="99"/>
      <c r="L164" s="99"/>
      <c r="M164" s="68"/>
      <c r="N164" s="69"/>
      <c r="O164" s="11"/>
      <c r="P164" s="11"/>
      <c r="Q164" s="11"/>
      <c r="R164" s="11"/>
      <c r="S164" s="11"/>
      <c r="T164" s="11"/>
    </row>
    <row r="165" spans="1:20" ht="15.6" x14ac:dyDescent="0.25">
      <c r="A165" s="64">
        <f>IF(G165&lt;&gt;"",1+MAX($A$2:A164),"")</f>
        <v>89</v>
      </c>
      <c r="B165" s="279"/>
      <c r="C165" s="282"/>
      <c r="D165" s="261" t="s">
        <v>490</v>
      </c>
      <c r="E165" s="101" t="s">
        <v>32</v>
      </c>
      <c r="F165" s="66">
        <v>1</v>
      </c>
      <c r="G165" s="65">
        <f t="shared" si="82"/>
        <v>0</v>
      </c>
      <c r="H165" s="66">
        <f t="shared" ref="H165:H166" si="121">(G165*F165)+F165</f>
        <v>1</v>
      </c>
      <c r="I165" s="58">
        <v>0</v>
      </c>
      <c r="J165" s="58">
        <v>0</v>
      </c>
      <c r="K165" s="99">
        <f t="shared" ref="K165:K166" si="122">I165*J165</f>
        <v>0</v>
      </c>
      <c r="L165" s="99">
        <v>0</v>
      </c>
      <c r="M165" s="68">
        <f>+L165+K165</f>
        <v>0</v>
      </c>
      <c r="N165" s="69">
        <f t="shared" ref="N165:N166" si="123">H165*M165</f>
        <v>0</v>
      </c>
      <c r="O165" s="11"/>
      <c r="P165" s="11"/>
      <c r="Q165" s="11"/>
      <c r="R165" s="11"/>
      <c r="S165" s="11"/>
      <c r="T165" s="11"/>
    </row>
    <row r="166" spans="1:20" ht="15.6" x14ac:dyDescent="0.25">
      <c r="A166" s="64">
        <f>IF(G166&lt;&gt;"",1+MAX($A$2:A165),"")</f>
        <v>90</v>
      </c>
      <c r="B166" s="279"/>
      <c r="C166" s="282"/>
      <c r="D166" s="261" t="s">
        <v>491</v>
      </c>
      <c r="E166" s="101" t="s">
        <v>32</v>
      </c>
      <c r="F166" s="66">
        <v>1</v>
      </c>
      <c r="G166" s="65">
        <f t="shared" si="82"/>
        <v>0</v>
      </c>
      <c r="H166" s="66">
        <f t="shared" si="121"/>
        <v>1</v>
      </c>
      <c r="I166" s="58">
        <v>0</v>
      </c>
      <c r="J166" s="58">
        <v>0</v>
      </c>
      <c r="K166" s="99">
        <f t="shared" si="122"/>
        <v>0</v>
      </c>
      <c r="L166" s="99">
        <v>0</v>
      </c>
      <c r="M166" s="68">
        <f t="shared" ref="M166" si="124">+L166+K166</f>
        <v>0</v>
      </c>
      <c r="N166" s="69">
        <f t="shared" si="123"/>
        <v>0</v>
      </c>
      <c r="O166" s="11"/>
      <c r="P166" s="11"/>
      <c r="Q166" s="11"/>
      <c r="R166" s="11"/>
      <c r="S166" s="11"/>
      <c r="T166" s="11"/>
    </row>
    <row r="167" spans="1:20" ht="15.6" x14ac:dyDescent="0.25">
      <c r="A167" s="64" t="str">
        <f>IF(G167&lt;&gt;"",1+MAX($A$2:A166),"")</f>
        <v/>
      </c>
      <c r="B167" s="279"/>
      <c r="C167" s="282"/>
      <c r="D167" s="264" t="s">
        <v>74</v>
      </c>
      <c r="E167" s="101"/>
      <c r="F167" s="95"/>
      <c r="G167" s="65"/>
      <c r="H167" s="66"/>
      <c r="I167" s="67"/>
      <c r="J167" s="67"/>
      <c r="K167" s="99"/>
      <c r="L167" s="99"/>
      <c r="M167" s="68"/>
      <c r="N167" s="69"/>
      <c r="O167" s="11"/>
      <c r="P167" s="11"/>
      <c r="Q167" s="11"/>
      <c r="R167" s="11"/>
      <c r="S167" s="11"/>
      <c r="T167" s="11"/>
    </row>
    <row r="168" spans="1:20" ht="15.6" x14ac:dyDescent="0.25">
      <c r="A168" s="64">
        <f>IF(G168&lt;&gt;"",1+MAX($A$2:A167),"")</f>
        <v>91</v>
      </c>
      <c r="B168" s="279"/>
      <c r="C168" s="282"/>
      <c r="D168" s="261" t="s">
        <v>492</v>
      </c>
      <c r="E168" s="101" t="s">
        <v>32</v>
      </c>
      <c r="F168" s="66">
        <v>1</v>
      </c>
      <c r="G168" s="65">
        <f t="shared" si="82"/>
        <v>0</v>
      </c>
      <c r="H168" s="66">
        <f t="shared" ref="H168" si="125">(G168*F168)+F168</f>
        <v>1</v>
      </c>
      <c r="I168" s="58">
        <v>0</v>
      </c>
      <c r="J168" s="58">
        <v>0</v>
      </c>
      <c r="K168" s="99">
        <f t="shared" ref="K168" si="126">I168*J168</f>
        <v>0</v>
      </c>
      <c r="L168" s="99">
        <v>0</v>
      </c>
      <c r="M168" s="68">
        <f>+L168+K168</f>
        <v>0</v>
      </c>
      <c r="N168" s="69">
        <f t="shared" ref="N168" si="127">H168*M168</f>
        <v>0</v>
      </c>
      <c r="O168" s="11"/>
      <c r="P168" s="11"/>
      <c r="Q168" s="11"/>
      <c r="R168" s="11"/>
      <c r="S168" s="11"/>
      <c r="T168" s="11"/>
    </row>
    <row r="169" spans="1:20" ht="15.6" x14ac:dyDescent="0.25">
      <c r="A169" s="64" t="str">
        <f>IF(G169&lt;&gt;"",1+MAX($A$2:A168),"")</f>
        <v/>
      </c>
      <c r="B169" s="279"/>
      <c r="C169" s="282"/>
      <c r="D169" s="86" t="s">
        <v>493</v>
      </c>
      <c r="E169" s="147"/>
      <c r="F169" s="66"/>
      <c r="G169" s="65"/>
      <c r="H169" s="66"/>
      <c r="I169" s="67"/>
      <c r="J169" s="67"/>
      <c r="K169" s="99"/>
      <c r="L169" s="67"/>
      <c r="M169" s="68"/>
      <c r="N169" s="70"/>
      <c r="O169" s="11"/>
      <c r="P169" s="11"/>
      <c r="Q169" s="11"/>
      <c r="R169" s="11"/>
      <c r="S169" s="11"/>
      <c r="T169" s="11"/>
    </row>
    <row r="170" spans="1:20" ht="31.2" x14ac:dyDescent="0.25">
      <c r="A170" s="267">
        <f>IF(G170&lt;&gt;"",1+MAX($A$2:A169),"")</f>
        <v>92</v>
      </c>
      <c r="B170" s="279"/>
      <c r="C170" s="282"/>
      <c r="D170" s="188" t="s">
        <v>494</v>
      </c>
      <c r="E170" s="101" t="s">
        <v>32</v>
      </c>
      <c r="F170" s="66">
        <v>1</v>
      </c>
      <c r="G170" s="65">
        <f t="shared" ref="G170:G222" si="128">IF(E170="EA",0%, IF(E170="LF",10%,IF(E170="SF",10%,IF(E170="LS",0%,IF(E170="LBS",10%,IF(E170="CY",10%,IF(E170="CFT",10%, IF(E170="","", IF("CFT",10%)))))))))</f>
        <v>0</v>
      </c>
      <c r="H170" s="66">
        <f t="shared" ref="H170:H176" si="129">(G170*F170)+F170</f>
        <v>1</v>
      </c>
      <c r="I170" s="58">
        <v>0</v>
      </c>
      <c r="J170" s="58">
        <v>0</v>
      </c>
      <c r="K170" s="99">
        <f t="shared" ref="K170:K176" si="130">I170*J170</f>
        <v>0</v>
      </c>
      <c r="L170" s="99">
        <v>0</v>
      </c>
      <c r="M170" s="68">
        <f t="shared" ref="M170:M176" si="131">+L170+K170</f>
        <v>0</v>
      </c>
      <c r="N170" s="69">
        <f t="shared" ref="N170:N176" si="132">H170*M170</f>
        <v>0</v>
      </c>
      <c r="O170" s="11"/>
      <c r="P170" s="11"/>
      <c r="Q170" s="11"/>
      <c r="R170" s="11"/>
      <c r="S170" s="11"/>
      <c r="T170" s="11"/>
    </row>
    <row r="171" spans="1:20" ht="93.6" x14ac:dyDescent="0.25">
      <c r="A171" s="64">
        <f>IF(G171&lt;&gt;"",1+MAX($A$2:A170),"")</f>
        <v>93</v>
      </c>
      <c r="B171" s="279"/>
      <c r="C171" s="282"/>
      <c r="D171" s="188" t="s">
        <v>495</v>
      </c>
      <c r="E171" s="101" t="s">
        <v>32</v>
      </c>
      <c r="F171" s="66">
        <v>1</v>
      </c>
      <c r="G171" s="65">
        <f t="shared" si="128"/>
        <v>0</v>
      </c>
      <c r="H171" s="66">
        <f t="shared" si="129"/>
        <v>1</v>
      </c>
      <c r="I171" s="58">
        <v>0</v>
      </c>
      <c r="J171" s="58">
        <v>0</v>
      </c>
      <c r="K171" s="99">
        <f t="shared" si="130"/>
        <v>0</v>
      </c>
      <c r="L171" s="99">
        <v>0</v>
      </c>
      <c r="M171" s="68">
        <f t="shared" si="131"/>
        <v>0</v>
      </c>
      <c r="N171" s="69">
        <f t="shared" si="132"/>
        <v>0</v>
      </c>
      <c r="O171" s="11"/>
      <c r="P171" s="11"/>
      <c r="Q171" s="11"/>
      <c r="R171" s="11"/>
      <c r="S171" s="11"/>
      <c r="T171" s="11"/>
    </row>
    <row r="172" spans="1:20" ht="46.8" x14ac:dyDescent="0.25">
      <c r="A172" s="64">
        <f>IF(G172&lt;&gt;"",1+MAX($A$2:A171),"")</f>
        <v>94</v>
      </c>
      <c r="B172" s="279"/>
      <c r="C172" s="282"/>
      <c r="D172" s="188" t="s">
        <v>496</v>
      </c>
      <c r="E172" s="101" t="s">
        <v>32</v>
      </c>
      <c r="F172" s="66">
        <v>7</v>
      </c>
      <c r="G172" s="65">
        <f t="shared" si="128"/>
        <v>0</v>
      </c>
      <c r="H172" s="66">
        <f t="shared" si="129"/>
        <v>7</v>
      </c>
      <c r="I172" s="58">
        <v>0</v>
      </c>
      <c r="J172" s="58">
        <v>0</v>
      </c>
      <c r="K172" s="99">
        <f t="shared" si="130"/>
        <v>0</v>
      </c>
      <c r="L172" s="99">
        <v>0</v>
      </c>
      <c r="M172" s="68">
        <f t="shared" si="131"/>
        <v>0</v>
      </c>
      <c r="N172" s="69">
        <f t="shared" si="132"/>
        <v>0</v>
      </c>
      <c r="O172" s="11"/>
      <c r="P172" s="11"/>
      <c r="Q172" s="11"/>
      <c r="R172" s="11"/>
      <c r="S172" s="11"/>
      <c r="T172" s="11"/>
    </row>
    <row r="173" spans="1:20" ht="62.4" x14ac:dyDescent="0.25">
      <c r="A173" s="64">
        <f>IF(G173&lt;&gt;"",1+MAX($A$2:A172),"")</f>
        <v>95</v>
      </c>
      <c r="B173" s="279"/>
      <c r="C173" s="282"/>
      <c r="D173" s="188" t="s">
        <v>497</v>
      </c>
      <c r="E173" s="101" t="s">
        <v>32</v>
      </c>
      <c r="F173" s="66">
        <v>1</v>
      </c>
      <c r="G173" s="65">
        <f t="shared" si="128"/>
        <v>0</v>
      </c>
      <c r="H173" s="66">
        <f t="shared" si="129"/>
        <v>1</v>
      </c>
      <c r="I173" s="58">
        <v>0</v>
      </c>
      <c r="J173" s="58">
        <v>0</v>
      </c>
      <c r="K173" s="99">
        <f t="shared" si="130"/>
        <v>0</v>
      </c>
      <c r="L173" s="99">
        <v>0</v>
      </c>
      <c r="M173" s="68">
        <f t="shared" si="131"/>
        <v>0</v>
      </c>
      <c r="N173" s="69">
        <f t="shared" si="132"/>
        <v>0</v>
      </c>
      <c r="O173" s="11"/>
      <c r="P173" s="11"/>
      <c r="Q173" s="11"/>
      <c r="R173" s="11"/>
      <c r="S173" s="11"/>
      <c r="T173" s="11"/>
    </row>
    <row r="174" spans="1:20" ht="31.2" x14ac:dyDescent="0.25">
      <c r="A174" s="64">
        <f>IF(G174&lt;&gt;"",1+MAX($A$2:A173),"")</f>
        <v>96</v>
      </c>
      <c r="B174" s="279"/>
      <c r="C174" s="282"/>
      <c r="D174" s="188" t="s">
        <v>498</v>
      </c>
      <c r="E174" s="101" t="s">
        <v>32</v>
      </c>
      <c r="F174" s="66">
        <v>2</v>
      </c>
      <c r="G174" s="65">
        <f t="shared" si="128"/>
        <v>0</v>
      </c>
      <c r="H174" s="66">
        <f t="shared" si="129"/>
        <v>2</v>
      </c>
      <c r="I174" s="58">
        <v>0</v>
      </c>
      <c r="J174" s="58">
        <v>0</v>
      </c>
      <c r="K174" s="99">
        <f t="shared" si="130"/>
        <v>0</v>
      </c>
      <c r="L174" s="99">
        <v>0</v>
      </c>
      <c r="M174" s="68">
        <f t="shared" si="131"/>
        <v>0</v>
      </c>
      <c r="N174" s="69">
        <f t="shared" si="132"/>
        <v>0</v>
      </c>
      <c r="O174" s="11"/>
      <c r="P174" s="11"/>
      <c r="Q174" s="11"/>
      <c r="R174" s="11"/>
      <c r="S174" s="11"/>
      <c r="T174" s="11"/>
    </row>
    <row r="175" spans="1:20" ht="15.6" x14ac:dyDescent="0.25">
      <c r="A175" s="64">
        <f>IF(G175&lt;&gt;"",1+MAX($A$2:A174),"")</f>
        <v>97</v>
      </c>
      <c r="B175" s="279"/>
      <c r="C175" s="282"/>
      <c r="D175" s="54" t="s">
        <v>499</v>
      </c>
      <c r="E175" s="101" t="s">
        <v>32</v>
      </c>
      <c r="F175" s="66">
        <v>8</v>
      </c>
      <c r="G175" s="65">
        <f t="shared" si="128"/>
        <v>0</v>
      </c>
      <c r="H175" s="66">
        <f t="shared" si="129"/>
        <v>8</v>
      </c>
      <c r="I175" s="58">
        <v>0</v>
      </c>
      <c r="J175" s="58">
        <v>0</v>
      </c>
      <c r="K175" s="99">
        <f t="shared" si="130"/>
        <v>0</v>
      </c>
      <c r="L175" s="99">
        <v>0</v>
      </c>
      <c r="M175" s="68">
        <f t="shared" si="131"/>
        <v>0</v>
      </c>
      <c r="N175" s="69">
        <f t="shared" si="132"/>
        <v>0</v>
      </c>
      <c r="O175" s="11"/>
      <c r="P175" s="11"/>
      <c r="Q175" s="11"/>
      <c r="R175" s="11"/>
      <c r="S175" s="11"/>
      <c r="T175" s="11"/>
    </row>
    <row r="176" spans="1:20" ht="15.6" x14ac:dyDescent="0.25">
      <c r="A176" s="64">
        <f>IF(G176&lt;&gt;"",1+MAX($A$2:A175),"")</f>
        <v>98</v>
      </c>
      <c r="B176" s="279"/>
      <c r="C176" s="282"/>
      <c r="D176" s="54" t="s">
        <v>500</v>
      </c>
      <c r="E176" s="101" t="s">
        <v>32</v>
      </c>
      <c r="F176" s="66">
        <v>3</v>
      </c>
      <c r="G176" s="65">
        <f t="shared" si="128"/>
        <v>0</v>
      </c>
      <c r="H176" s="66">
        <f t="shared" si="129"/>
        <v>3</v>
      </c>
      <c r="I176" s="58">
        <v>0</v>
      </c>
      <c r="J176" s="58">
        <v>0</v>
      </c>
      <c r="K176" s="99">
        <f t="shared" si="130"/>
        <v>0</v>
      </c>
      <c r="L176" s="99">
        <v>0</v>
      </c>
      <c r="M176" s="68">
        <f t="shared" si="131"/>
        <v>0</v>
      </c>
      <c r="N176" s="69">
        <f t="shared" si="132"/>
        <v>0</v>
      </c>
      <c r="O176" s="11"/>
      <c r="P176" s="11"/>
      <c r="Q176" s="11"/>
      <c r="R176" s="11"/>
      <c r="S176" s="11"/>
      <c r="T176" s="11"/>
    </row>
    <row r="177" spans="1:20" ht="15.6" x14ac:dyDescent="0.25">
      <c r="A177" s="64" t="str">
        <f>IF(G177&lt;&gt;"",1+MAX($A$2:A176),"")</f>
        <v/>
      </c>
      <c r="B177" s="279"/>
      <c r="C177" s="282"/>
      <c r="D177" s="86" t="s">
        <v>501</v>
      </c>
      <c r="E177" s="147"/>
      <c r="F177" s="95"/>
      <c r="G177" s="65"/>
      <c r="H177" s="66"/>
      <c r="I177" s="67"/>
      <c r="J177" s="67"/>
      <c r="K177" s="99"/>
      <c r="L177" s="99"/>
      <c r="M177" s="68"/>
      <c r="N177" s="69"/>
      <c r="O177" s="11"/>
      <c r="P177" s="11"/>
      <c r="Q177" s="11"/>
      <c r="R177" s="11"/>
      <c r="S177" s="11"/>
      <c r="T177" s="11"/>
    </row>
    <row r="178" spans="1:20" ht="46.8" x14ac:dyDescent="0.25">
      <c r="A178" s="64">
        <f>IF(G178&lt;&gt;"",1+MAX($A$2:A177),"")</f>
        <v>99</v>
      </c>
      <c r="B178" s="279"/>
      <c r="C178" s="282"/>
      <c r="D178" s="188" t="s">
        <v>502</v>
      </c>
      <c r="E178" s="101" t="s">
        <v>32</v>
      </c>
      <c r="F178" s="66">
        <v>1</v>
      </c>
      <c r="G178" s="65">
        <f>IF(E178="EA",0%, IF(E178="LF",10%,IF(E178="SF",10%,IF(E178="LS",0%,IF(E178="LBS",10%,IF(E178="CY",10%,IF(E178="CFT",10%, IF(E178="","", IF("CFT",10%)))))))))</f>
        <v>0</v>
      </c>
      <c r="H178" s="66">
        <f t="shared" ref="H178:H182" si="133">(G178*F178)+F178</f>
        <v>1</v>
      </c>
      <c r="I178" s="58">
        <v>0</v>
      </c>
      <c r="J178" s="58">
        <v>0</v>
      </c>
      <c r="K178" s="99">
        <f t="shared" ref="K178:K182" si="134">I178*J178</f>
        <v>0</v>
      </c>
      <c r="L178" s="99">
        <v>0</v>
      </c>
      <c r="M178" s="68">
        <f t="shared" ref="M178:M182" si="135">+L178+K178</f>
        <v>0</v>
      </c>
      <c r="N178" s="69">
        <f t="shared" ref="N178:N182" si="136">H178*M178</f>
        <v>0</v>
      </c>
      <c r="O178" s="11"/>
      <c r="P178" s="11"/>
      <c r="Q178" s="11"/>
      <c r="R178" s="11"/>
      <c r="S178" s="11"/>
      <c r="T178" s="11"/>
    </row>
    <row r="179" spans="1:20" ht="15.6" x14ac:dyDescent="0.25">
      <c r="A179" s="64">
        <f>IF(G179&lt;&gt;"",1+MAX($A$2:A178),"")</f>
        <v>100</v>
      </c>
      <c r="B179" s="279"/>
      <c r="C179" s="282"/>
      <c r="D179" s="54" t="s">
        <v>503</v>
      </c>
      <c r="E179" s="101" t="s">
        <v>32</v>
      </c>
      <c r="F179" s="66">
        <v>1</v>
      </c>
      <c r="G179" s="65">
        <f>IF(E179="EA",0%, IF(E179="LF",10%,IF(E179="SF",10%,IF(E179="LS",0%,IF(E179="LBS",10%,IF(E179="CY",10%,IF(E179="CFT",10%, IF(E179="","", IF("CFT",10%)))))))))</f>
        <v>0</v>
      </c>
      <c r="H179" s="66">
        <f t="shared" si="133"/>
        <v>1</v>
      </c>
      <c r="I179" s="58">
        <v>0</v>
      </c>
      <c r="J179" s="58">
        <v>0</v>
      </c>
      <c r="K179" s="99">
        <f t="shared" si="134"/>
        <v>0</v>
      </c>
      <c r="L179" s="99">
        <v>0</v>
      </c>
      <c r="M179" s="68">
        <f t="shared" si="135"/>
        <v>0</v>
      </c>
      <c r="N179" s="69">
        <f t="shared" si="136"/>
        <v>0</v>
      </c>
      <c r="O179" s="11"/>
      <c r="P179" s="11"/>
      <c r="Q179" s="11"/>
      <c r="R179" s="11"/>
      <c r="S179" s="11"/>
      <c r="T179" s="11"/>
    </row>
    <row r="180" spans="1:20" ht="15.6" x14ac:dyDescent="0.25">
      <c r="A180" s="64">
        <f>IF(G180&lt;&gt;"",1+MAX($A$2:A179),"")</f>
        <v>101</v>
      </c>
      <c r="B180" s="279"/>
      <c r="C180" s="282"/>
      <c r="D180" s="54" t="s">
        <v>504</v>
      </c>
      <c r="E180" s="101" t="s">
        <v>32</v>
      </c>
      <c r="F180" s="66">
        <v>1</v>
      </c>
      <c r="G180" s="65">
        <f>IF(E180="EA",0%, IF(E180="LF",10%,IF(E180="SF",10%,IF(E180="LS",0%,IF(E180="LBS",10%,IF(E180="CY",10%,IF(E180="CFT",10%, IF(E180="","", IF("CFT",10%)))))))))</f>
        <v>0</v>
      </c>
      <c r="H180" s="66">
        <f t="shared" si="133"/>
        <v>1</v>
      </c>
      <c r="I180" s="58">
        <v>0</v>
      </c>
      <c r="J180" s="58">
        <v>0</v>
      </c>
      <c r="K180" s="99">
        <f t="shared" si="134"/>
        <v>0</v>
      </c>
      <c r="L180" s="99">
        <v>0</v>
      </c>
      <c r="M180" s="68">
        <f t="shared" si="135"/>
        <v>0</v>
      </c>
      <c r="N180" s="69">
        <f t="shared" si="136"/>
        <v>0</v>
      </c>
      <c r="O180" s="11"/>
      <c r="P180" s="11"/>
      <c r="Q180" s="11"/>
      <c r="R180" s="11"/>
      <c r="S180" s="11"/>
      <c r="T180" s="11"/>
    </row>
    <row r="181" spans="1:20" ht="46.8" x14ac:dyDescent="0.25">
      <c r="A181" s="64">
        <f>IF(G181&lt;&gt;"",1+MAX($A$2:A180),"")</f>
        <v>102</v>
      </c>
      <c r="B181" s="279"/>
      <c r="C181" s="282"/>
      <c r="D181" s="188" t="s">
        <v>505</v>
      </c>
      <c r="E181" s="101" t="s">
        <v>32</v>
      </c>
      <c r="F181" s="66">
        <v>1</v>
      </c>
      <c r="G181" s="65">
        <f>IF(E181="EA",0%, IF(E181="LF",10%,IF(E181="SF",10%,IF(E181="LS",0%,IF(E181="LBS",10%,IF(E181="CY",10%,IF(E181="CFT",10%, IF(E181="","", IF("CFT",10%)))))))))</f>
        <v>0</v>
      </c>
      <c r="H181" s="66">
        <f t="shared" si="133"/>
        <v>1</v>
      </c>
      <c r="I181" s="58">
        <v>0</v>
      </c>
      <c r="J181" s="58">
        <v>0</v>
      </c>
      <c r="K181" s="99">
        <f t="shared" si="134"/>
        <v>0</v>
      </c>
      <c r="L181" s="99">
        <v>0</v>
      </c>
      <c r="M181" s="68">
        <f t="shared" si="135"/>
        <v>0</v>
      </c>
      <c r="N181" s="69">
        <f t="shared" si="136"/>
        <v>0</v>
      </c>
      <c r="O181" s="11"/>
      <c r="P181" s="11"/>
      <c r="Q181" s="11"/>
      <c r="R181" s="11"/>
      <c r="S181" s="11"/>
      <c r="T181" s="11"/>
    </row>
    <row r="182" spans="1:20" ht="15.6" x14ac:dyDescent="0.25">
      <c r="A182" s="64">
        <f>IF(G182&lt;&gt;"",1+MAX($A$2:A181),"")</f>
        <v>103</v>
      </c>
      <c r="B182" s="279"/>
      <c r="C182" s="282"/>
      <c r="D182" s="54" t="s">
        <v>506</v>
      </c>
      <c r="E182" s="101" t="s">
        <v>32</v>
      </c>
      <c r="F182" s="66">
        <v>1</v>
      </c>
      <c r="G182" s="65">
        <f>IF(E182="EA",0%, IF(E182="LF",10%,IF(E182="SF",10%,IF(E182="LS",0%,IF(E182="LBS",10%,IF(E182="CY",10%,IF(E182="CFT",10%, IF(E182="","", IF("CFT",10%)))))))))</f>
        <v>0</v>
      </c>
      <c r="H182" s="66">
        <f t="shared" si="133"/>
        <v>1</v>
      </c>
      <c r="I182" s="58">
        <v>0</v>
      </c>
      <c r="J182" s="58">
        <v>0</v>
      </c>
      <c r="K182" s="99">
        <f t="shared" si="134"/>
        <v>0</v>
      </c>
      <c r="L182" s="99">
        <v>0</v>
      </c>
      <c r="M182" s="68">
        <f t="shared" si="135"/>
        <v>0</v>
      </c>
      <c r="N182" s="69">
        <f t="shared" si="136"/>
        <v>0</v>
      </c>
      <c r="O182" s="11"/>
      <c r="P182" s="11"/>
      <c r="Q182" s="11"/>
      <c r="R182" s="11"/>
      <c r="S182" s="11"/>
      <c r="T182" s="11"/>
    </row>
    <row r="183" spans="1:20" ht="15.6" x14ac:dyDescent="0.25">
      <c r="A183" s="64" t="str">
        <f>IF(G183&lt;&gt;"",1+MAX($A$2:A182),"")</f>
        <v/>
      </c>
      <c r="B183" s="279"/>
      <c r="C183" s="282"/>
      <c r="D183" s="86" t="s">
        <v>507</v>
      </c>
      <c r="E183" s="147"/>
      <c r="F183" s="95"/>
      <c r="G183" s="65"/>
      <c r="H183" s="66"/>
      <c r="I183" s="67"/>
      <c r="J183" s="67"/>
      <c r="K183" s="99"/>
      <c r="L183" s="99"/>
      <c r="M183" s="68"/>
      <c r="N183" s="69"/>
      <c r="O183" s="11"/>
      <c r="P183" s="11"/>
      <c r="Q183" s="11"/>
      <c r="R183" s="11"/>
      <c r="S183" s="11"/>
      <c r="T183" s="11"/>
    </row>
    <row r="184" spans="1:20" ht="15.6" x14ac:dyDescent="0.25">
      <c r="A184" s="64">
        <f>IF(G184&lt;&gt;"",1+MAX($A$2:A183),"")</f>
        <v>104</v>
      </c>
      <c r="B184" s="279"/>
      <c r="C184" s="282"/>
      <c r="D184" s="54" t="s">
        <v>508</v>
      </c>
      <c r="E184" s="101" t="s">
        <v>32</v>
      </c>
      <c r="F184" s="66">
        <v>1</v>
      </c>
      <c r="G184" s="65">
        <f>IF(E184="EA",0%, IF(E184="LF",10%,IF(E184="SF",10%,IF(E184="LS",0%,IF(E184="LBS",10%,IF(E184="CY",10%,IF(E184="CFT",10%, IF(E184="","", IF("CFT",10%)))))))))</f>
        <v>0</v>
      </c>
      <c r="H184" s="66">
        <f t="shared" ref="H184:H201" si="137">(G184*F184)+F184</f>
        <v>1</v>
      </c>
      <c r="I184" s="58">
        <v>0</v>
      </c>
      <c r="J184" s="58">
        <v>0</v>
      </c>
      <c r="K184" s="99">
        <f t="shared" ref="K184:K201" si="138">I184*J184</f>
        <v>0</v>
      </c>
      <c r="L184" s="99">
        <v>0</v>
      </c>
      <c r="M184" s="68">
        <f t="shared" ref="M184:M201" si="139">+L184+K184</f>
        <v>0</v>
      </c>
      <c r="N184" s="69">
        <f t="shared" ref="N184:N201" si="140">H184*M184</f>
        <v>0</v>
      </c>
      <c r="O184" s="11"/>
      <c r="P184" s="11"/>
      <c r="Q184" s="11"/>
      <c r="R184" s="11"/>
      <c r="S184" s="11"/>
      <c r="T184" s="11"/>
    </row>
    <row r="185" spans="1:20" ht="15.6" x14ac:dyDescent="0.25">
      <c r="A185" s="64">
        <f>IF(G185&lt;&gt;"",1+MAX($A$2:A184),"")</f>
        <v>105</v>
      </c>
      <c r="B185" s="279"/>
      <c r="C185" s="282"/>
      <c r="D185" s="54" t="s">
        <v>509</v>
      </c>
      <c r="E185" s="101" t="s">
        <v>32</v>
      </c>
      <c r="F185" s="66">
        <v>2</v>
      </c>
      <c r="G185" s="65">
        <f>IF(E185="EA",0%, IF(E185="LF",10%,IF(E185="SF",10%,IF(E185="LS",0%,IF(E185="LBS",10%,IF(E185="CY",10%,IF(E185="CFT",10%, IF(E185="","", IF("CFT",10%)))))))))</f>
        <v>0</v>
      </c>
      <c r="H185" s="66">
        <f t="shared" si="137"/>
        <v>2</v>
      </c>
      <c r="I185" s="58">
        <v>0</v>
      </c>
      <c r="J185" s="58">
        <v>0</v>
      </c>
      <c r="K185" s="99">
        <f t="shared" si="138"/>
        <v>0</v>
      </c>
      <c r="L185" s="99">
        <v>0</v>
      </c>
      <c r="M185" s="68">
        <f t="shared" si="139"/>
        <v>0</v>
      </c>
      <c r="N185" s="69">
        <f t="shared" si="140"/>
        <v>0</v>
      </c>
      <c r="O185" s="11"/>
      <c r="P185" s="11"/>
      <c r="Q185" s="11"/>
      <c r="R185" s="11"/>
      <c r="S185" s="11"/>
      <c r="T185" s="11"/>
    </row>
    <row r="186" spans="1:20" ht="15.6" x14ac:dyDescent="0.25">
      <c r="A186" s="64">
        <f>IF(G186&lt;&gt;"",1+MAX($A$2:A185),"")</f>
        <v>106</v>
      </c>
      <c r="B186" s="279"/>
      <c r="C186" s="282"/>
      <c r="D186" s="54" t="s">
        <v>510</v>
      </c>
      <c r="E186" s="101" t="s">
        <v>32</v>
      </c>
      <c r="F186" s="66">
        <v>2</v>
      </c>
      <c r="G186" s="65">
        <f>IF(E186="EA",0%, IF(E186="LF",10%,IF(E186="SF",10%,IF(E186="LS",0%,IF(E186="LBS",10%,IF(E186="CY",10%,IF(E186="CFT",10%, IF(E186="","", IF("CFT",10%)))))))))</f>
        <v>0</v>
      </c>
      <c r="H186" s="66">
        <f t="shared" si="137"/>
        <v>2</v>
      </c>
      <c r="I186" s="58">
        <v>0</v>
      </c>
      <c r="J186" s="58">
        <v>0</v>
      </c>
      <c r="K186" s="99">
        <f t="shared" si="138"/>
        <v>0</v>
      </c>
      <c r="L186" s="99">
        <v>0</v>
      </c>
      <c r="M186" s="68">
        <f t="shared" si="139"/>
        <v>0</v>
      </c>
      <c r="N186" s="69">
        <f t="shared" si="140"/>
        <v>0</v>
      </c>
      <c r="O186" s="11"/>
      <c r="P186" s="11"/>
      <c r="Q186" s="11"/>
      <c r="R186" s="11"/>
      <c r="S186" s="11"/>
      <c r="T186" s="11"/>
    </row>
    <row r="187" spans="1:20" ht="15.6" x14ac:dyDescent="0.25">
      <c r="A187" s="64">
        <f>IF(G187&lt;&gt;"",1+MAX($A$2:A186),"")</f>
        <v>107</v>
      </c>
      <c r="B187" s="279"/>
      <c r="C187" s="282"/>
      <c r="D187" s="54" t="s">
        <v>511</v>
      </c>
      <c r="E187" s="101" t="s">
        <v>32</v>
      </c>
      <c r="F187" s="66">
        <v>1</v>
      </c>
      <c r="G187" s="65">
        <f>IF(E187="EA",0%, IF(E187="LF",10%,IF(E187="SF",10%,IF(E187="LS",0%,IF(E187="LBS",10%,IF(E187="CY",10%,IF(E187="CFT",10%, IF(E187="","", IF("CFT",10%)))))))))</f>
        <v>0</v>
      </c>
      <c r="H187" s="66">
        <f t="shared" si="137"/>
        <v>1</v>
      </c>
      <c r="I187" s="58">
        <v>0</v>
      </c>
      <c r="J187" s="58">
        <v>0</v>
      </c>
      <c r="K187" s="99">
        <f t="shared" si="138"/>
        <v>0</v>
      </c>
      <c r="L187" s="99">
        <v>0</v>
      </c>
      <c r="M187" s="68">
        <f t="shared" si="139"/>
        <v>0</v>
      </c>
      <c r="N187" s="69">
        <f t="shared" si="140"/>
        <v>0</v>
      </c>
      <c r="O187" s="11"/>
      <c r="P187" s="11"/>
      <c r="Q187" s="11"/>
      <c r="R187" s="11"/>
      <c r="S187" s="11"/>
      <c r="T187" s="11"/>
    </row>
    <row r="188" spans="1:20" ht="15.6" x14ac:dyDescent="0.25">
      <c r="A188" s="64" t="str">
        <f>IF(G188&lt;&gt;"",1+MAX($A$2:A187),"")</f>
        <v/>
      </c>
      <c r="B188" s="279"/>
      <c r="C188" s="282"/>
      <c r="D188" s="86" t="s">
        <v>512</v>
      </c>
      <c r="E188" s="147"/>
      <c r="F188" s="95"/>
      <c r="G188" s="65"/>
      <c r="H188" s="66"/>
      <c r="I188" s="67"/>
      <c r="J188" s="67"/>
      <c r="K188" s="99"/>
      <c r="L188" s="99"/>
      <c r="M188" s="68"/>
      <c r="N188" s="69"/>
      <c r="O188" s="11"/>
      <c r="P188" s="11"/>
      <c r="Q188" s="11"/>
      <c r="R188" s="11"/>
      <c r="S188" s="11"/>
      <c r="T188" s="11"/>
    </row>
    <row r="189" spans="1:20" ht="15.6" x14ac:dyDescent="0.25">
      <c r="A189" s="64">
        <f>IF(G189&lt;&gt;"",1+MAX($A$2:A188),"")</f>
        <v>108</v>
      </c>
      <c r="B189" s="279"/>
      <c r="C189" s="282"/>
      <c r="D189" s="54" t="s">
        <v>513</v>
      </c>
      <c r="E189" s="101" t="s">
        <v>32</v>
      </c>
      <c r="F189" s="66">
        <v>2</v>
      </c>
      <c r="G189" s="65">
        <f>IF(E189="EA",0%, IF(E189="LF",10%,IF(E189="SF",10%,IF(E189="LS",0%,IF(E189="LBS",10%,IF(E189="CY",10%,IF(E189="CFT",10%, IF(E189="","", IF("CFT",10%)))))))))</f>
        <v>0</v>
      </c>
      <c r="H189" s="66">
        <f t="shared" si="137"/>
        <v>2</v>
      </c>
      <c r="I189" s="58">
        <v>0</v>
      </c>
      <c r="J189" s="58">
        <v>0</v>
      </c>
      <c r="K189" s="99">
        <f t="shared" si="138"/>
        <v>0</v>
      </c>
      <c r="L189" s="99">
        <v>0</v>
      </c>
      <c r="M189" s="68">
        <f t="shared" si="139"/>
        <v>0</v>
      </c>
      <c r="N189" s="69">
        <f t="shared" si="140"/>
        <v>0</v>
      </c>
      <c r="O189" s="11"/>
      <c r="P189" s="11"/>
      <c r="Q189" s="11"/>
      <c r="R189" s="11"/>
      <c r="S189" s="11"/>
      <c r="T189" s="11"/>
    </row>
    <row r="190" spans="1:20" ht="15.6" x14ac:dyDescent="0.25">
      <c r="A190" s="64">
        <f>IF(G190&lt;&gt;"",1+MAX($A$2:A189),"")</f>
        <v>109</v>
      </c>
      <c r="B190" s="279"/>
      <c r="C190" s="282"/>
      <c r="D190" s="54" t="s">
        <v>514</v>
      </c>
      <c r="E190" s="101" t="s">
        <v>32</v>
      </c>
      <c r="F190" s="66">
        <v>2</v>
      </c>
      <c r="G190" s="65">
        <f>IF(E190="EA",0%, IF(E190="LF",10%,IF(E190="SF",10%,IF(E190="LS",0%,IF(E190="LBS",10%,IF(E190="CY",10%,IF(E190="CFT",10%, IF(E190="","", IF("CFT",10%)))))))))</f>
        <v>0</v>
      </c>
      <c r="H190" s="66">
        <f t="shared" si="137"/>
        <v>2</v>
      </c>
      <c r="I190" s="58">
        <v>0</v>
      </c>
      <c r="J190" s="58">
        <v>0</v>
      </c>
      <c r="K190" s="99">
        <f t="shared" si="138"/>
        <v>0</v>
      </c>
      <c r="L190" s="99">
        <v>0</v>
      </c>
      <c r="M190" s="68">
        <f t="shared" si="139"/>
        <v>0</v>
      </c>
      <c r="N190" s="69">
        <f t="shared" si="140"/>
        <v>0</v>
      </c>
      <c r="O190" s="11"/>
      <c r="P190" s="11"/>
      <c r="Q190" s="11"/>
      <c r="R190" s="11"/>
      <c r="S190" s="11"/>
      <c r="T190" s="11"/>
    </row>
    <row r="191" spans="1:20" ht="15.6" x14ac:dyDescent="0.25">
      <c r="A191" s="64" t="str">
        <f>IF(G191&lt;&gt;"",1+MAX($A$2:A190),"")</f>
        <v/>
      </c>
      <c r="B191" s="279"/>
      <c r="C191" s="282"/>
      <c r="D191" s="86" t="s">
        <v>515</v>
      </c>
      <c r="E191" s="147"/>
      <c r="F191" s="95"/>
      <c r="G191" s="65"/>
      <c r="H191" s="66"/>
      <c r="I191" s="67"/>
      <c r="J191" s="67"/>
      <c r="K191" s="99"/>
      <c r="L191" s="99"/>
      <c r="M191" s="68"/>
      <c r="N191" s="69"/>
      <c r="O191" s="11"/>
      <c r="P191" s="11"/>
      <c r="Q191" s="11"/>
      <c r="R191" s="11"/>
      <c r="S191" s="11"/>
      <c r="T191" s="11"/>
    </row>
    <row r="192" spans="1:20" ht="15.6" x14ac:dyDescent="0.25">
      <c r="A192" s="64">
        <f>IF(G192&lt;&gt;"",1+MAX($A$2:A191),"")</f>
        <v>110</v>
      </c>
      <c r="B192" s="279"/>
      <c r="C192" s="282"/>
      <c r="D192" s="54" t="s">
        <v>516</v>
      </c>
      <c r="E192" s="101" t="s">
        <v>32</v>
      </c>
      <c r="F192" s="66">
        <v>1</v>
      </c>
      <c r="G192" s="65">
        <f>IF(E192="EA",0%, IF(E192="LF",10%,IF(E192="SF",10%,IF(E192="LS",0%,IF(E192="LBS",10%,IF(E192="CY",10%,IF(E192="CFT",10%, IF(E192="","", IF("CFT",10%)))))))))</f>
        <v>0</v>
      </c>
      <c r="H192" s="66">
        <f t="shared" si="137"/>
        <v>1</v>
      </c>
      <c r="I192" s="58">
        <v>0</v>
      </c>
      <c r="J192" s="58">
        <v>0</v>
      </c>
      <c r="K192" s="99">
        <f t="shared" si="138"/>
        <v>0</v>
      </c>
      <c r="L192" s="99">
        <v>0</v>
      </c>
      <c r="M192" s="68">
        <f t="shared" si="139"/>
        <v>0</v>
      </c>
      <c r="N192" s="69">
        <f t="shared" si="140"/>
        <v>0</v>
      </c>
      <c r="O192" s="11"/>
      <c r="P192" s="11"/>
      <c r="Q192" s="11"/>
      <c r="R192" s="11"/>
      <c r="S192" s="11"/>
      <c r="T192" s="11"/>
    </row>
    <row r="193" spans="1:20" ht="15.6" x14ac:dyDescent="0.25">
      <c r="A193" s="64">
        <f>IF(G193&lt;&gt;"",1+MAX($A$2:A192),"")</f>
        <v>111</v>
      </c>
      <c r="B193" s="279"/>
      <c r="C193" s="282"/>
      <c r="D193" s="54" t="s">
        <v>517</v>
      </c>
      <c r="E193" s="101" t="s">
        <v>32</v>
      </c>
      <c r="F193" s="66">
        <v>1</v>
      </c>
      <c r="G193" s="65">
        <f>IF(E193="EA",0%, IF(E193="LF",10%,IF(E193="SF",10%,IF(E193="LS",0%,IF(E193="LBS",10%,IF(E193="CY",10%,IF(E193="CFT",10%, IF(E193="","", IF("CFT",10%)))))))))</f>
        <v>0</v>
      </c>
      <c r="H193" s="66">
        <f t="shared" si="137"/>
        <v>1</v>
      </c>
      <c r="I193" s="58">
        <v>0</v>
      </c>
      <c r="J193" s="58">
        <v>0</v>
      </c>
      <c r="K193" s="99">
        <f t="shared" si="138"/>
        <v>0</v>
      </c>
      <c r="L193" s="99">
        <v>0</v>
      </c>
      <c r="M193" s="68">
        <f t="shared" si="139"/>
        <v>0</v>
      </c>
      <c r="N193" s="69">
        <f t="shared" si="140"/>
        <v>0</v>
      </c>
      <c r="O193" s="11"/>
      <c r="P193" s="11"/>
      <c r="Q193" s="11"/>
      <c r="R193" s="11"/>
      <c r="S193" s="11"/>
      <c r="T193" s="11"/>
    </row>
    <row r="194" spans="1:20" ht="15.6" x14ac:dyDescent="0.25">
      <c r="A194" s="64">
        <f>IF(G194&lt;&gt;"",1+MAX($A$2:A193),"")</f>
        <v>112</v>
      </c>
      <c r="B194" s="279"/>
      <c r="C194" s="282"/>
      <c r="D194" s="54" t="s">
        <v>518</v>
      </c>
      <c r="E194" s="101" t="s">
        <v>32</v>
      </c>
      <c r="F194" s="66">
        <v>1</v>
      </c>
      <c r="G194" s="65">
        <f>IF(E194="EA",0%, IF(E194="LF",10%,IF(E194="SF",10%,IF(E194="LS",0%,IF(E194="LBS",10%,IF(E194="CY",10%,IF(E194="CFT",10%, IF(E194="","", IF("CFT",10%)))))))))</f>
        <v>0</v>
      </c>
      <c r="H194" s="66">
        <f t="shared" si="137"/>
        <v>1</v>
      </c>
      <c r="I194" s="58">
        <v>0</v>
      </c>
      <c r="J194" s="58">
        <v>0</v>
      </c>
      <c r="K194" s="99">
        <f t="shared" si="138"/>
        <v>0</v>
      </c>
      <c r="L194" s="99">
        <v>0</v>
      </c>
      <c r="M194" s="68">
        <f t="shared" si="139"/>
        <v>0</v>
      </c>
      <c r="N194" s="69">
        <f t="shared" si="140"/>
        <v>0</v>
      </c>
      <c r="O194" s="11"/>
      <c r="P194" s="11"/>
      <c r="Q194" s="11"/>
      <c r="R194" s="11"/>
      <c r="S194" s="11"/>
      <c r="T194" s="11"/>
    </row>
    <row r="195" spans="1:20" ht="15.6" x14ac:dyDescent="0.25">
      <c r="A195" s="64">
        <f>IF(G195&lt;&gt;"",1+MAX($A$2:A194),"")</f>
        <v>113</v>
      </c>
      <c r="B195" s="279"/>
      <c r="C195" s="282"/>
      <c r="D195" s="54" t="s">
        <v>519</v>
      </c>
      <c r="E195" s="101" t="s">
        <v>32</v>
      </c>
      <c r="F195" s="66">
        <v>2</v>
      </c>
      <c r="G195" s="65">
        <f>IF(E195="EA",0%, IF(E195="LF",10%,IF(E195="SF",10%,IF(E195="LS",0%,IF(E195="LBS",10%,IF(E195="CY",10%,IF(E195="CFT",10%, IF(E195="","", IF("CFT",10%)))))))))</f>
        <v>0</v>
      </c>
      <c r="H195" s="66">
        <f t="shared" si="137"/>
        <v>2</v>
      </c>
      <c r="I195" s="58">
        <v>0</v>
      </c>
      <c r="J195" s="58">
        <v>0</v>
      </c>
      <c r="K195" s="99">
        <f t="shared" si="138"/>
        <v>0</v>
      </c>
      <c r="L195" s="99">
        <v>0</v>
      </c>
      <c r="M195" s="68">
        <f t="shared" si="139"/>
        <v>0</v>
      </c>
      <c r="N195" s="69">
        <f t="shared" si="140"/>
        <v>0</v>
      </c>
      <c r="O195" s="11"/>
      <c r="P195" s="11"/>
      <c r="Q195" s="11"/>
      <c r="R195" s="11"/>
      <c r="S195" s="11"/>
      <c r="T195" s="11"/>
    </row>
    <row r="196" spans="1:20" ht="15.6" x14ac:dyDescent="0.25">
      <c r="A196" s="64">
        <f>IF(G196&lt;&gt;"",1+MAX($A$2:A195),"")</f>
        <v>114</v>
      </c>
      <c r="B196" s="279"/>
      <c r="C196" s="282"/>
      <c r="D196" s="54" t="s">
        <v>520</v>
      </c>
      <c r="E196" s="101" t="s">
        <v>32</v>
      </c>
      <c r="F196" s="66">
        <v>2</v>
      </c>
      <c r="G196" s="65">
        <f t="shared" ref="G196:G201" si="141">IF(E196="EA",0%, IF(E196="LF",10%,IF(E196="SF",10%,IF(E196="LS",0%,IF(E196="LBS",10%,IF(E196="CY",10%,IF(E196="CFT",10%, IF(E196="","", IF("CFT",10%)))))))))</f>
        <v>0</v>
      </c>
      <c r="H196" s="66">
        <f t="shared" si="137"/>
        <v>2</v>
      </c>
      <c r="I196" s="58">
        <v>0</v>
      </c>
      <c r="J196" s="58">
        <v>0</v>
      </c>
      <c r="K196" s="99">
        <f t="shared" si="138"/>
        <v>0</v>
      </c>
      <c r="L196" s="99">
        <v>0</v>
      </c>
      <c r="M196" s="68">
        <f t="shared" si="139"/>
        <v>0</v>
      </c>
      <c r="N196" s="69">
        <f t="shared" si="140"/>
        <v>0</v>
      </c>
      <c r="O196" s="11"/>
      <c r="P196" s="11"/>
      <c r="Q196" s="11"/>
      <c r="R196" s="11"/>
      <c r="S196" s="11"/>
      <c r="T196" s="11"/>
    </row>
    <row r="197" spans="1:20" ht="15.6" x14ac:dyDescent="0.25">
      <c r="A197" s="64">
        <f>IF(G197&lt;&gt;"",1+MAX($A$2:A196),"")</f>
        <v>115</v>
      </c>
      <c r="B197" s="279"/>
      <c r="C197" s="282"/>
      <c r="D197" s="54" t="s">
        <v>521</v>
      </c>
      <c r="E197" s="101" t="s">
        <v>32</v>
      </c>
      <c r="F197" s="66">
        <v>1</v>
      </c>
      <c r="G197" s="65">
        <f t="shared" si="141"/>
        <v>0</v>
      </c>
      <c r="H197" s="66">
        <f t="shared" si="137"/>
        <v>1</v>
      </c>
      <c r="I197" s="58">
        <v>0</v>
      </c>
      <c r="J197" s="58">
        <v>0</v>
      </c>
      <c r="K197" s="99">
        <f t="shared" si="138"/>
        <v>0</v>
      </c>
      <c r="L197" s="99">
        <v>0</v>
      </c>
      <c r="M197" s="68">
        <f t="shared" si="139"/>
        <v>0</v>
      </c>
      <c r="N197" s="69">
        <f t="shared" si="140"/>
        <v>0</v>
      </c>
      <c r="O197" s="11"/>
      <c r="P197" s="11"/>
      <c r="Q197" s="11"/>
      <c r="R197" s="11"/>
      <c r="S197" s="11"/>
      <c r="T197" s="11"/>
    </row>
    <row r="198" spans="1:20" ht="15.6" x14ac:dyDescent="0.25">
      <c r="A198" s="64" t="str">
        <f>IF(G198&lt;&gt;"",1+MAX($A$2:A197),"")</f>
        <v/>
      </c>
      <c r="B198" s="279"/>
      <c r="C198" s="282"/>
      <c r="D198" s="86" t="s">
        <v>522</v>
      </c>
      <c r="E198" s="147"/>
      <c r="F198" s="95"/>
      <c r="G198" s="65" t="str">
        <f t="shared" si="141"/>
        <v/>
      </c>
      <c r="H198" s="66"/>
      <c r="I198" s="58"/>
      <c r="J198" s="58"/>
      <c r="K198" s="99"/>
      <c r="L198" s="99"/>
      <c r="M198" s="68"/>
      <c r="N198" s="69"/>
      <c r="O198" s="11"/>
      <c r="P198" s="11"/>
      <c r="Q198" s="11"/>
      <c r="R198" s="11"/>
      <c r="S198" s="11"/>
      <c r="T198" s="11"/>
    </row>
    <row r="199" spans="1:20" ht="15.6" x14ac:dyDescent="0.25">
      <c r="A199" s="64">
        <f>IF(G199&lt;&gt;"",1+MAX($A$2:A198),"")</f>
        <v>116</v>
      </c>
      <c r="B199" s="279"/>
      <c r="C199" s="282"/>
      <c r="D199" s="54" t="s">
        <v>517</v>
      </c>
      <c r="E199" s="101" t="s">
        <v>32</v>
      </c>
      <c r="F199" s="66">
        <v>1</v>
      </c>
      <c r="G199" s="65">
        <f t="shared" si="141"/>
        <v>0</v>
      </c>
      <c r="H199" s="66">
        <f t="shared" si="137"/>
        <v>1</v>
      </c>
      <c r="I199" s="58">
        <v>0</v>
      </c>
      <c r="J199" s="58">
        <v>0</v>
      </c>
      <c r="K199" s="99">
        <f t="shared" si="138"/>
        <v>0</v>
      </c>
      <c r="L199" s="99">
        <v>0</v>
      </c>
      <c r="M199" s="68">
        <f t="shared" si="139"/>
        <v>0</v>
      </c>
      <c r="N199" s="69">
        <f t="shared" si="140"/>
        <v>0</v>
      </c>
      <c r="O199" s="11"/>
      <c r="P199" s="11"/>
      <c r="Q199" s="11"/>
      <c r="R199" s="11"/>
      <c r="S199" s="11"/>
      <c r="T199" s="11"/>
    </row>
    <row r="200" spans="1:20" ht="15.6" x14ac:dyDescent="0.25">
      <c r="A200" s="64">
        <f>IF(G200&lt;&gt;"",1+MAX($A$2:A199),"")</f>
        <v>117</v>
      </c>
      <c r="B200" s="279"/>
      <c r="C200" s="282"/>
      <c r="D200" s="54" t="s">
        <v>523</v>
      </c>
      <c r="E200" s="101" t="s">
        <v>32</v>
      </c>
      <c r="F200" s="66">
        <v>1</v>
      </c>
      <c r="G200" s="65">
        <f t="shared" si="141"/>
        <v>0</v>
      </c>
      <c r="H200" s="66">
        <f t="shared" si="137"/>
        <v>1</v>
      </c>
      <c r="I200" s="58">
        <v>0</v>
      </c>
      <c r="J200" s="58">
        <v>0</v>
      </c>
      <c r="K200" s="99">
        <f t="shared" si="138"/>
        <v>0</v>
      </c>
      <c r="L200" s="99">
        <v>0</v>
      </c>
      <c r="M200" s="68">
        <f t="shared" si="139"/>
        <v>0</v>
      </c>
      <c r="N200" s="69">
        <f t="shared" si="140"/>
        <v>0</v>
      </c>
      <c r="O200" s="11"/>
      <c r="P200" s="11"/>
      <c r="Q200" s="11"/>
      <c r="R200" s="11"/>
      <c r="S200" s="11"/>
      <c r="T200" s="11"/>
    </row>
    <row r="201" spans="1:20" ht="15.6" x14ac:dyDescent="0.25">
      <c r="A201" s="64">
        <f>IF(G201&lt;&gt;"",1+MAX($A$2:A200),"")</f>
        <v>118</v>
      </c>
      <c r="B201" s="279"/>
      <c r="C201" s="282"/>
      <c r="D201" s="54" t="s">
        <v>521</v>
      </c>
      <c r="E201" s="101" t="s">
        <v>32</v>
      </c>
      <c r="F201" s="66">
        <v>2</v>
      </c>
      <c r="G201" s="65">
        <f t="shared" si="141"/>
        <v>0</v>
      </c>
      <c r="H201" s="66">
        <f t="shared" si="137"/>
        <v>2</v>
      </c>
      <c r="I201" s="58">
        <v>0</v>
      </c>
      <c r="J201" s="58">
        <v>0</v>
      </c>
      <c r="K201" s="99">
        <f t="shared" si="138"/>
        <v>0</v>
      </c>
      <c r="L201" s="99">
        <v>0</v>
      </c>
      <c r="M201" s="68">
        <f t="shared" si="139"/>
        <v>0</v>
      </c>
      <c r="N201" s="69">
        <f t="shared" si="140"/>
        <v>0</v>
      </c>
      <c r="O201" s="11"/>
      <c r="P201" s="11"/>
      <c r="Q201" s="11"/>
      <c r="R201" s="11"/>
      <c r="S201" s="11"/>
      <c r="T201" s="11"/>
    </row>
    <row r="202" spans="1:20" ht="15.6" x14ac:dyDescent="0.3">
      <c r="A202" s="64" t="str">
        <f>IF(G202&lt;&gt;"",1+MAX($A$2:A201),"")</f>
        <v/>
      </c>
      <c r="B202" s="279"/>
      <c r="C202" s="282"/>
      <c r="D202" s="86" t="s">
        <v>39</v>
      </c>
      <c r="E202" s="147"/>
      <c r="F202" s="104"/>
      <c r="G202" s="88"/>
      <c r="H202" s="66"/>
      <c r="I202" s="87"/>
      <c r="J202" s="87"/>
      <c r="K202" s="105"/>
      <c r="L202" s="87"/>
      <c r="M202" s="68"/>
      <c r="N202" s="70"/>
      <c r="O202" s="11"/>
      <c r="P202" s="11"/>
      <c r="Q202" s="11"/>
      <c r="R202" s="11"/>
      <c r="S202" s="11"/>
      <c r="T202" s="11"/>
    </row>
    <row r="203" spans="1:20" ht="15.6" x14ac:dyDescent="0.25">
      <c r="A203" s="64" t="str">
        <f>IF(G203&lt;&gt;"",1+MAX($A$2:A202),"")</f>
        <v/>
      </c>
      <c r="B203" s="279"/>
      <c r="C203" s="282"/>
      <c r="D203" s="184" t="s">
        <v>524</v>
      </c>
      <c r="E203" s="268"/>
      <c r="F203" s="66"/>
      <c r="G203" s="65"/>
      <c r="H203" s="66"/>
      <c r="I203" s="67"/>
      <c r="J203" s="67"/>
      <c r="K203" s="99"/>
      <c r="L203" s="67"/>
      <c r="M203" s="68"/>
      <c r="N203" s="70"/>
      <c r="O203" s="11"/>
      <c r="P203" s="11"/>
      <c r="Q203" s="11"/>
      <c r="R203" s="11"/>
      <c r="S203" s="11"/>
      <c r="T203" s="11"/>
    </row>
    <row r="204" spans="1:20" ht="62.4" x14ac:dyDescent="0.25">
      <c r="A204" s="64">
        <f>IF(G204&lt;&gt;"",1+MAX($A$2:A203),"")</f>
        <v>119</v>
      </c>
      <c r="B204" s="279"/>
      <c r="C204" s="282"/>
      <c r="D204" s="188" t="s">
        <v>525</v>
      </c>
      <c r="E204" s="101" t="s">
        <v>32</v>
      </c>
      <c r="F204" s="66">
        <v>7</v>
      </c>
      <c r="G204" s="65">
        <f t="shared" si="128"/>
        <v>0</v>
      </c>
      <c r="H204" s="66">
        <f t="shared" ref="H204:H209" si="142">(G204*F204)+F204</f>
        <v>7</v>
      </c>
      <c r="I204" s="58">
        <v>0</v>
      </c>
      <c r="J204" s="58">
        <v>0</v>
      </c>
      <c r="K204" s="99">
        <f t="shared" ref="K204:K209" si="143">I204*J204</f>
        <v>0</v>
      </c>
      <c r="L204" s="99">
        <v>0</v>
      </c>
      <c r="M204" s="68">
        <f t="shared" ref="M204:M209" si="144">+L204+K204</f>
        <v>0</v>
      </c>
      <c r="N204" s="69">
        <f t="shared" ref="N204:N209" si="145">H204*M204</f>
        <v>0</v>
      </c>
      <c r="O204" s="11"/>
      <c r="P204" s="11"/>
      <c r="Q204" s="11"/>
      <c r="R204" s="11"/>
      <c r="S204" s="11"/>
      <c r="T204" s="11"/>
    </row>
    <row r="205" spans="1:20" ht="62.4" x14ac:dyDescent="0.25">
      <c r="A205" s="267">
        <f>IF(G205&lt;&gt;"",1+MAX($A$2:A204),"")</f>
        <v>120</v>
      </c>
      <c r="B205" s="279"/>
      <c r="C205" s="282"/>
      <c r="D205" s="188" t="s">
        <v>526</v>
      </c>
      <c r="E205" s="101" t="s">
        <v>32</v>
      </c>
      <c r="F205" s="66">
        <v>1</v>
      </c>
      <c r="G205" s="65">
        <f t="shared" si="128"/>
        <v>0</v>
      </c>
      <c r="H205" s="66">
        <f t="shared" si="142"/>
        <v>1</v>
      </c>
      <c r="I205" s="58">
        <v>0</v>
      </c>
      <c r="J205" s="58">
        <v>0</v>
      </c>
      <c r="K205" s="99">
        <f t="shared" si="143"/>
        <v>0</v>
      </c>
      <c r="L205" s="99">
        <v>0</v>
      </c>
      <c r="M205" s="68">
        <f t="shared" si="144"/>
        <v>0</v>
      </c>
      <c r="N205" s="69">
        <f t="shared" si="145"/>
        <v>0</v>
      </c>
      <c r="O205" s="11"/>
      <c r="P205" s="11"/>
      <c r="Q205" s="11"/>
      <c r="R205" s="11"/>
      <c r="S205" s="11"/>
      <c r="T205" s="11"/>
    </row>
    <row r="206" spans="1:20" ht="31.2" x14ac:dyDescent="0.25">
      <c r="A206" s="267">
        <f>IF(G206&lt;&gt;"",1+MAX($A$2:A205),"")</f>
        <v>121</v>
      </c>
      <c r="B206" s="279"/>
      <c r="C206" s="282"/>
      <c r="D206" s="188" t="s">
        <v>527</v>
      </c>
      <c r="E206" s="101" t="s">
        <v>32</v>
      </c>
      <c r="F206" s="66">
        <v>1</v>
      </c>
      <c r="G206" s="65">
        <f t="shared" si="128"/>
        <v>0</v>
      </c>
      <c r="H206" s="66">
        <f t="shared" si="142"/>
        <v>1</v>
      </c>
      <c r="I206" s="58">
        <v>0</v>
      </c>
      <c r="J206" s="58">
        <v>0</v>
      </c>
      <c r="K206" s="99">
        <f t="shared" si="143"/>
        <v>0</v>
      </c>
      <c r="L206" s="99">
        <v>0</v>
      </c>
      <c r="M206" s="68">
        <f t="shared" si="144"/>
        <v>0</v>
      </c>
      <c r="N206" s="69">
        <f t="shared" si="145"/>
        <v>0</v>
      </c>
      <c r="O206" s="11"/>
      <c r="P206" s="11"/>
      <c r="Q206" s="11"/>
      <c r="R206" s="11"/>
      <c r="S206" s="11"/>
      <c r="T206" s="11"/>
    </row>
    <row r="207" spans="1:20" ht="31.2" x14ac:dyDescent="0.25">
      <c r="A207" s="267">
        <f>IF(G207&lt;&gt;"",1+MAX($A$2:A206),"")</f>
        <v>122</v>
      </c>
      <c r="B207" s="279"/>
      <c r="C207" s="282"/>
      <c r="D207" s="188" t="s">
        <v>528</v>
      </c>
      <c r="E207" s="101" t="s">
        <v>32</v>
      </c>
      <c r="F207" s="66">
        <v>2</v>
      </c>
      <c r="G207" s="65">
        <f t="shared" si="128"/>
        <v>0</v>
      </c>
      <c r="H207" s="66">
        <f t="shared" si="142"/>
        <v>2</v>
      </c>
      <c r="I207" s="58">
        <v>0</v>
      </c>
      <c r="J207" s="58">
        <v>0</v>
      </c>
      <c r="K207" s="99">
        <f t="shared" si="143"/>
        <v>0</v>
      </c>
      <c r="L207" s="99">
        <v>0</v>
      </c>
      <c r="M207" s="68">
        <f t="shared" si="144"/>
        <v>0</v>
      </c>
      <c r="N207" s="69">
        <f t="shared" si="145"/>
        <v>0</v>
      </c>
      <c r="O207" s="11"/>
      <c r="P207" s="11"/>
      <c r="Q207" s="11"/>
      <c r="R207" s="11"/>
      <c r="S207" s="11"/>
      <c r="T207" s="11"/>
    </row>
    <row r="208" spans="1:20" ht="31.2" x14ac:dyDescent="0.25">
      <c r="A208" s="267">
        <f>IF(G208&lt;&gt;"",1+MAX($A$2:A207),"")</f>
        <v>123</v>
      </c>
      <c r="B208" s="279"/>
      <c r="C208" s="282"/>
      <c r="D208" s="188" t="s">
        <v>529</v>
      </c>
      <c r="E208" s="101" t="s">
        <v>32</v>
      </c>
      <c r="F208" s="66">
        <v>3</v>
      </c>
      <c r="G208" s="65">
        <f t="shared" si="128"/>
        <v>0</v>
      </c>
      <c r="H208" s="66">
        <f t="shared" si="142"/>
        <v>3</v>
      </c>
      <c r="I208" s="58">
        <v>0</v>
      </c>
      <c r="J208" s="58">
        <v>0</v>
      </c>
      <c r="K208" s="99">
        <f t="shared" si="143"/>
        <v>0</v>
      </c>
      <c r="L208" s="99">
        <v>0</v>
      </c>
      <c r="M208" s="68">
        <f t="shared" si="144"/>
        <v>0</v>
      </c>
      <c r="N208" s="69">
        <f t="shared" si="145"/>
        <v>0</v>
      </c>
      <c r="O208" s="11"/>
      <c r="P208" s="11"/>
      <c r="Q208" s="11"/>
      <c r="R208" s="11"/>
      <c r="S208" s="11"/>
      <c r="T208" s="11"/>
    </row>
    <row r="209" spans="1:20" ht="15.6" x14ac:dyDescent="0.25">
      <c r="A209" s="267">
        <f>IF(G209&lt;&gt;"",1+MAX($A$2:A208),"")</f>
        <v>124</v>
      </c>
      <c r="B209" s="279"/>
      <c r="C209" s="282"/>
      <c r="D209" s="54" t="s">
        <v>530</v>
      </c>
      <c r="E209" s="101" t="s">
        <v>32</v>
      </c>
      <c r="F209" s="66">
        <v>2</v>
      </c>
      <c r="G209" s="65">
        <f t="shared" si="128"/>
        <v>0</v>
      </c>
      <c r="H209" s="66">
        <f t="shared" si="142"/>
        <v>2</v>
      </c>
      <c r="I209" s="58">
        <v>0</v>
      </c>
      <c r="J209" s="58">
        <v>0</v>
      </c>
      <c r="K209" s="99">
        <f t="shared" si="143"/>
        <v>0</v>
      </c>
      <c r="L209" s="99">
        <v>0</v>
      </c>
      <c r="M209" s="68">
        <f t="shared" si="144"/>
        <v>0</v>
      </c>
      <c r="N209" s="69">
        <f t="shared" si="145"/>
        <v>0</v>
      </c>
      <c r="O209" s="11"/>
      <c r="P209" s="11"/>
      <c r="Q209" s="11"/>
      <c r="R209" s="11"/>
      <c r="S209" s="11"/>
      <c r="T209" s="11"/>
    </row>
    <row r="210" spans="1:20" ht="15.6" x14ac:dyDescent="0.25">
      <c r="A210" s="267" t="str">
        <f>IF(G210&lt;&gt;"",1+MAX($A$2:A209),"")</f>
        <v/>
      </c>
      <c r="B210" s="279"/>
      <c r="C210" s="282"/>
      <c r="D210" s="184" t="s">
        <v>531</v>
      </c>
      <c r="E210" s="268"/>
      <c r="F210" s="66"/>
      <c r="G210" s="65"/>
      <c r="H210" s="66"/>
      <c r="I210" s="67"/>
      <c r="J210" s="67"/>
      <c r="K210" s="99"/>
      <c r="L210" s="67"/>
      <c r="M210" s="68"/>
      <c r="N210" s="70"/>
      <c r="O210" s="11"/>
      <c r="P210" s="11"/>
      <c r="Q210" s="11"/>
      <c r="R210" s="11"/>
      <c r="S210" s="11"/>
      <c r="T210" s="11"/>
    </row>
    <row r="211" spans="1:20" ht="62.4" x14ac:dyDescent="0.25">
      <c r="A211" s="64">
        <f>IF(G211&lt;&gt;"",1+MAX($A$2:A210),"")</f>
        <v>125</v>
      </c>
      <c r="B211" s="279"/>
      <c r="C211" s="282"/>
      <c r="D211" s="188" t="s">
        <v>532</v>
      </c>
      <c r="E211" s="101" t="s">
        <v>32</v>
      </c>
      <c r="F211" s="66">
        <v>2</v>
      </c>
      <c r="G211" s="65">
        <f t="shared" si="128"/>
        <v>0</v>
      </c>
      <c r="H211" s="66">
        <f t="shared" ref="H211:H214" si="146">(G211*F211)+F211</f>
        <v>2</v>
      </c>
      <c r="I211" s="58">
        <v>0</v>
      </c>
      <c r="J211" s="58">
        <v>0</v>
      </c>
      <c r="K211" s="99">
        <f t="shared" ref="K211:K214" si="147">I211*J211</f>
        <v>0</v>
      </c>
      <c r="L211" s="99">
        <v>0</v>
      </c>
      <c r="M211" s="68">
        <f t="shared" ref="M211:M214" si="148">+L211+K211</f>
        <v>0</v>
      </c>
      <c r="N211" s="69">
        <f t="shared" ref="N211:N214" si="149">H211*M211</f>
        <v>0</v>
      </c>
      <c r="O211" s="11"/>
      <c r="P211" s="11"/>
      <c r="Q211" s="11"/>
      <c r="R211" s="11"/>
      <c r="S211" s="11"/>
      <c r="T211" s="11"/>
    </row>
    <row r="212" spans="1:20" ht="15.6" x14ac:dyDescent="0.25">
      <c r="A212" s="267">
        <f>IF(G212&lt;&gt;"",1+MAX($A$2:A211),"")</f>
        <v>126</v>
      </c>
      <c r="B212" s="279"/>
      <c r="C212" s="282"/>
      <c r="D212" s="54" t="s">
        <v>533</v>
      </c>
      <c r="E212" s="101" t="s">
        <v>32</v>
      </c>
      <c r="F212" s="66">
        <v>2</v>
      </c>
      <c r="G212" s="65">
        <f t="shared" si="128"/>
        <v>0</v>
      </c>
      <c r="H212" s="66">
        <f t="shared" si="146"/>
        <v>2</v>
      </c>
      <c r="I212" s="58">
        <v>0</v>
      </c>
      <c r="J212" s="58">
        <v>0</v>
      </c>
      <c r="K212" s="99">
        <f t="shared" si="147"/>
        <v>0</v>
      </c>
      <c r="L212" s="99">
        <v>0</v>
      </c>
      <c r="M212" s="68">
        <f t="shared" si="148"/>
        <v>0</v>
      </c>
      <c r="N212" s="69">
        <f t="shared" si="149"/>
        <v>0</v>
      </c>
      <c r="O212" s="11"/>
      <c r="P212" s="11"/>
      <c r="Q212" s="11"/>
      <c r="R212" s="11"/>
      <c r="S212" s="11"/>
      <c r="T212" s="11"/>
    </row>
    <row r="213" spans="1:20" ht="15.6" x14ac:dyDescent="0.25">
      <c r="A213" s="267">
        <f>IF(G213&lt;&gt;"",1+MAX($A$2:A212),"")</f>
        <v>127</v>
      </c>
      <c r="B213" s="279"/>
      <c r="C213" s="282"/>
      <c r="D213" s="54" t="s">
        <v>520</v>
      </c>
      <c r="E213" s="101" t="s">
        <v>32</v>
      </c>
      <c r="F213" s="66">
        <v>20</v>
      </c>
      <c r="G213" s="65">
        <f t="shared" si="128"/>
        <v>0</v>
      </c>
      <c r="H213" s="66">
        <f t="shared" si="146"/>
        <v>20</v>
      </c>
      <c r="I213" s="58">
        <v>0</v>
      </c>
      <c r="J213" s="58">
        <v>0</v>
      </c>
      <c r="K213" s="99">
        <f t="shared" si="147"/>
        <v>0</v>
      </c>
      <c r="L213" s="99">
        <v>0</v>
      </c>
      <c r="M213" s="68">
        <f t="shared" si="148"/>
        <v>0</v>
      </c>
      <c r="N213" s="69">
        <f t="shared" si="149"/>
        <v>0</v>
      </c>
      <c r="O213" s="11"/>
      <c r="P213" s="11"/>
      <c r="Q213" s="11"/>
      <c r="R213" s="11"/>
      <c r="S213" s="11"/>
      <c r="T213" s="11"/>
    </row>
    <row r="214" spans="1:20" ht="15.6" x14ac:dyDescent="0.25">
      <c r="A214" s="267">
        <f>IF(G214&lt;&gt;"",1+MAX($A$2:A213),"")</f>
        <v>128</v>
      </c>
      <c r="B214" s="279"/>
      <c r="C214" s="282"/>
      <c r="D214" s="54" t="s">
        <v>534</v>
      </c>
      <c r="E214" s="101" t="s">
        <v>32</v>
      </c>
      <c r="F214" s="66">
        <v>6</v>
      </c>
      <c r="G214" s="65">
        <f t="shared" si="128"/>
        <v>0</v>
      </c>
      <c r="H214" s="66">
        <f t="shared" si="146"/>
        <v>6</v>
      </c>
      <c r="I214" s="58">
        <v>0</v>
      </c>
      <c r="J214" s="58">
        <v>0</v>
      </c>
      <c r="K214" s="99">
        <f t="shared" si="147"/>
        <v>0</v>
      </c>
      <c r="L214" s="99">
        <v>0</v>
      </c>
      <c r="M214" s="68">
        <f t="shared" si="148"/>
        <v>0</v>
      </c>
      <c r="N214" s="69">
        <f t="shared" si="149"/>
        <v>0</v>
      </c>
      <c r="O214" s="11"/>
      <c r="P214" s="11"/>
      <c r="Q214" s="11"/>
      <c r="R214" s="11"/>
      <c r="S214" s="11"/>
      <c r="T214" s="11"/>
    </row>
    <row r="215" spans="1:20" ht="15.6" x14ac:dyDescent="0.25">
      <c r="A215" s="267" t="str">
        <f>IF(G215&lt;&gt;"",1+MAX($A$2:A214),"")</f>
        <v/>
      </c>
      <c r="B215" s="279"/>
      <c r="C215" s="282"/>
      <c r="D215" s="184" t="s">
        <v>535</v>
      </c>
      <c r="E215" s="89"/>
      <c r="F215" s="66"/>
      <c r="G215" s="65"/>
      <c r="H215" s="66"/>
      <c r="I215" s="67"/>
      <c r="J215" s="67"/>
      <c r="K215" s="99"/>
      <c r="L215" s="67"/>
      <c r="M215" s="68"/>
      <c r="N215" s="70"/>
      <c r="O215" s="11"/>
      <c r="P215" s="11"/>
      <c r="Q215" s="11"/>
      <c r="R215" s="11"/>
      <c r="S215" s="11"/>
      <c r="T215" s="11"/>
    </row>
    <row r="216" spans="1:20" ht="15.6" x14ac:dyDescent="0.25">
      <c r="A216" s="64">
        <f>IF(G216&lt;&gt;"",1+MAX($A$2:A215),"")</f>
        <v>129</v>
      </c>
      <c r="B216" s="279"/>
      <c r="C216" s="282"/>
      <c r="D216" s="54" t="s">
        <v>536</v>
      </c>
      <c r="E216" s="101" t="s">
        <v>32</v>
      </c>
      <c r="F216" s="66">
        <v>8</v>
      </c>
      <c r="G216" s="65">
        <f t="shared" si="128"/>
        <v>0</v>
      </c>
      <c r="H216" s="66">
        <f t="shared" ref="H216" si="150">(G216*F216)+F216</f>
        <v>8</v>
      </c>
      <c r="I216" s="58">
        <v>0</v>
      </c>
      <c r="J216" s="58">
        <v>0</v>
      </c>
      <c r="K216" s="99">
        <f t="shared" ref="K216" si="151">I216*J216</f>
        <v>0</v>
      </c>
      <c r="L216" s="99">
        <v>0</v>
      </c>
      <c r="M216" s="68">
        <f t="shared" ref="M216" si="152">+L216+K216</f>
        <v>0</v>
      </c>
      <c r="N216" s="69">
        <f t="shared" ref="N216" si="153">H216*M216</f>
        <v>0</v>
      </c>
      <c r="O216" s="11"/>
      <c r="P216" s="11"/>
      <c r="Q216" s="11"/>
      <c r="R216" s="11"/>
      <c r="S216" s="11"/>
      <c r="T216" s="11"/>
    </row>
    <row r="217" spans="1:20" ht="15.6" x14ac:dyDescent="0.25">
      <c r="A217" s="267" t="str">
        <f>IF(G217&lt;&gt;"",1+MAX($A$2:A216),"")</f>
        <v/>
      </c>
      <c r="B217" s="279"/>
      <c r="C217" s="282"/>
      <c r="D217" s="184" t="s">
        <v>537</v>
      </c>
      <c r="E217" s="89"/>
      <c r="F217" s="66"/>
      <c r="G217" s="65"/>
      <c r="H217" s="66"/>
      <c r="I217" s="67"/>
      <c r="J217" s="67"/>
      <c r="K217" s="99"/>
      <c r="L217" s="67"/>
      <c r="M217" s="68"/>
      <c r="N217" s="70"/>
      <c r="O217" s="11"/>
      <c r="P217" s="11"/>
      <c r="Q217" s="11"/>
      <c r="R217" s="11"/>
      <c r="S217" s="11"/>
      <c r="T217" s="11"/>
    </row>
    <row r="218" spans="1:20" ht="15.6" x14ac:dyDescent="0.25">
      <c r="A218" s="64">
        <f>IF(G218&lt;&gt;"",1+MAX($A$2:A217),"")</f>
        <v>130</v>
      </c>
      <c r="B218" s="280"/>
      <c r="C218" s="283"/>
      <c r="D218" s="54" t="s">
        <v>538</v>
      </c>
      <c r="E218" s="101" t="s">
        <v>32</v>
      </c>
      <c r="F218" s="66">
        <v>2</v>
      </c>
      <c r="G218" s="65">
        <f t="shared" si="128"/>
        <v>0</v>
      </c>
      <c r="H218" s="66">
        <f t="shared" ref="H218" si="154">(G218*F218)+F218</f>
        <v>2</v>
      </c>
      <c r="I218" s="58">
        <v>0</v>
      </c>
      <c r="J218" s="58">
        <v>0</v>
      </c>
      <c r="K218" s="99">
        <f t="shared" ref="K218" si="155">I218*J218</f>
        <v>0</v>
      </c>
      <c r="L218" s="99">
        <v>0</v>
      </c>
      <c r="M218" s="68">
        <f t="shared" ref="M218" si="156">+L218+K218</f>
        <v>0</v>
      </c>
      <c r="N218" s="69">
        <f t="shared" ref="N218" si="157">H218*M218</f>
        <v>0</v>
      </c>
      <c r="O218" s="11"/>
      <c r="P218" s="11"/>
      <c r="Q218" s="11"/>
      <c r="R218" s="11"/>
      <c r="S218" s="11"/>
      <c r="T218" s="11"/>
    </row>
    <row r="219" spans="1:20" ht="15.6" x14ac:dyDescent="0.25">
      <c r="A219" s="267" t="str">
        <f>IF(G219&lt;&gt;"",1+MAX($A$2:A218),"")</f>
        <v/>
      </c>
      <c r="B219" s="284"/>
      <c r="C219" s="284"/>
      <c r="D219" s="184" t="s">
        <v>331</v>
      </c>
      <c r="E219" s="89"/>
      <c r="F219" s="66"/>
      <c r="G219" s="65"/>
      <c r="H219" s="66"/>
      <c r="I219" s="67"/>
      <c r="J219" s="67"/>
      <c r="K219" s="99"/>
      <c r="L219" s="67"/>
      <c r="M219" s="68"/>
      <c r="N219" s="70"/>
      <c r="O219" s="11"/>
      <c r="P219" s="11"/>
      <c r="Q219" s="11"/>
      <c r="R219" s="11"/>
      <c r="S219" s="11"/>
      <c r="T219" s="11"/>
    </row>
    <row r="220" spans="1:20" ht="31.2" x14ac:dyDescent="0.25">
      <c r="A220" s="267">
        <f>IF(G220&lt;&gt;"",1+MAX($A$2:A219),"")</f>
        <v>131</v>
      </c>
      <c r="B220" s="285"/>
      <c r="C220" s="285"/>
      <c r="D220" s="188" t="s">
        <v>332</v>
      </c>
      <c r="E220" s="101" t="s">
        <v>333</v>
      </c>
      <c r="F220" s="66">
        <f>3*544</f>
        <v>1632</v>
      </c>
      <c r="G220" s="65">
        <f t="shared" si="128"/>
        <v>0.1</v>
      </c>
      <c r="H220" s="66">
        <f t="shared" ref="H220" si="158">(G220*F220)+F220</f>
        <v>1795.2</v>
      </c>
      <c r="I220" s="58">
        <v>0</v>
      </c>
      <c r="J220" s="58">
        <v>0</v>
      </c>
      <c r="K220" s="99">
        <f t="shared" ref="K220" si="159">I220*J220</f>
        <v>0</v>
      </c>
      <c r="L220" s="99">
        <v>0</v>
      </c>
      <c r="M220" s="68">
        <f t="shared" ref="M220" si="160">+L220+K220</f>
        <v>0</v>
      </c>
      <c r="N220" s="69">
        <f t="shared" ref="N220" si="161">H220*M220</f>
        <v>0</v>
      </c>
      <c r="O220" s="11"/>
      <c r="P220" s="11"/>
      <c r="Q220" s="11"/>
      <c r="R220" s="11"/>
      <c r="S220" s="11"/>
      <c r="T220" s="11"/>
    </row>
    <row r="221" spans="1:20" ht="15.6" x14ac:dyDescent="0.25">
      <c r="A221" s="267" t="str">
        <f>IF(G221&lt;&gt;"",1+MAX($A$2:A220),"")</f>
        <v/>
      </c>
      <c r="B221" s="284"/>
      <c r="C221" s="284"/>
      <c r="D221" s="184" t="s">
        <v>539</v>
      </c>
      <c r="E221" s="89"/>
      <c r="F221" s="66"/>
      <c r="G221" s="65"/>
      <c r="H221" s="66"/>
      <c r="I221" s="67"/>
      <c r="J221" s="67"/>
      <c r="K221" s="99"/>
      <c r="L221" s="67"/>
      <c r="M221" s="68"/>
      <c r="N221" s="70"/>
      <c r="O221" s="11"/>
      <c r="P221" s="11"/>
      <c r="Q221" s="11"/>
      <c r="R221" s="11"/>
      <c r="S221" s="11"/>
      <c r="T221" s="11"/>
    </row>
    <row r="222" spans="1:20" ht="31.2" x14ac:dyDescent="0.25">
      <c r="A222" s="267">
        <f>IF(G222&lt;&gt;"",1+MAX($A$2:A221),"")</f>
        <v>132</v>
      </c>
      <c r="B222" s="285"/>
      <c r="C222" s="285"/>
      <c r="D222" s="188" t="s">
        <v>540</v>
      </c>
      <c r="E222" s="101" t="s">
        <v>4</v>
      </c>
      <c r="F222" s="66">
        <v>1</v>
      </c>
      <c r="G222" s="65">
        <f t="shared" si="128"/>
        <v>0</v>
      </c>
      <c r="H222" s="66">
        <f t="shared" ref="H222" si="162">(G222*F222)+F222</f>
        <v>1</v>
      </c>
      <c r="I222" s="58">
        <v>0</v>
      </c>
      <c r="J222" s="58">
        <v>0</v>
      </c>
      <c r="K222" s="99">
        <f t="shared" ref="K222" si="163">I222*J222</f>
        <v>0</v>
      </c>
      <c r="L222" s="99">
        <v>0</v>
      </c>
      <c r="M222" s="68">
        <f t="shared" ref="M222" si="164">+L222+K222</f>
        <v>0</v>
      </c>
      <c r="N222" s="69">
        <f t="shared" ref="N222" si="165">H222*M222</f>
        <v>0</v>
      </c>
      <c r="O222" s="11"/>
      <c r="P222" s="11"/>
      <c r="Q222" s="11"/>
      <c r="R222" s="11"/>
      <c r="S222" s="11"/>
      <c r="T222" s="11"/>
    </row>
    <row r="223" spans="1:20" ht="31.2" x14ac:dyDescent="0.25">
      <c r="A223" s="190" t="str">
        <f>IF(G223&lt;&gt;"",1+MAX($A$2:A222),"")</f>
        <v/>
      </c>
      <c r="B223" s="72"/>
      <c r="C223" s="72"/>
      <c r="D223" s="72"/>
      <c r="E223" s="72"/>
      <c r="F223" s="72"/>
      <c r="G223" s="72"/>
      <c r="H223" s="72"/>
      <c r="I223" s="72"/>
      <c r="J223" s="72"/>
      <c r="K223" s="73"/>
      <c r="L223" s="73"/>
      <c r="M223" s="74" t="s">
        <v>22</v>
      </c>
      <c r="N223" s="75">
        <f>SUM(N25:N222)</f>
        <v>0</v>
      </c>
      <c r="O223" s="11"/>
      <c r="P223" s="11"/>
      <c r="Q223" s="11"/>
      <c r="R223" s="11"/>
      <c r="S223" s="11"/>
      <c r="T223" s="11"/>
    </row>
    <row r="224" spans="1:20" ht="15.6" x14ac:dyDescent="0.25">
      <c r="A224" s="269" t="str">
        <f>IF(G224&lt;&gt;"",1+MAX($A$2:A223),"")</f>
        <v/>
      </c>
      <c r="B224" s="90"/>
      <c r="C224" s="90"/>
      <c r="D224" s="90"/>
      <c r="E224" s="91"/>
      <c r="F224" s="174"/>
      <c r="G224" s="92"/>
      <c r="H224" s="174"/>
      <c r="I224" s="174"/>
      <c r="J224" s="174"/>
      <c r="K224" s="93"/>
      <c r="L224" s="93"/>
      <c r="M224" s="175"/>
      <c r="N224" s="94"/>
      <c r="O224" s="11"/>
      <c r="P224" s="11"/>
      <c r="Q224" s="11"/>
      <c r="R224" s="11"/>
      <c r="S224" s="11"/>
      <c r="T224" s="11"/>
    </row>
    <row r="225" spans="1:20" ht="17.399999999999999" x14ac:dyDescent="0.25">
      <c r="A225" s="79" t="str">
        <f>IF(G225&lt;&gt;"",1+MAX($A$2:A224),"")</f>
        <v/>
      </c>
      <c r="B225" s="80"/>
      <c r="C225" s="80"/>
      <c r="D225" s="81"/>
      <c r="E225" s="82" t="s">
        <v>42</v>
      </c>
      <c r="F225" s="83"/>
      <c r="G225" s="83"/>
      <c r="H225" s="83"/>
      <c r="I225" s="83"/>
      <c r="J225" s="83"/>
      <c r="K225" s="83"/>
      <c r="L225" s="83"/>
      <c r="M225" s="84"/>
      <c r="N225" s="85"/>
      <c r="O225" s="11"/>
      <c r="P225" s="11"/>
      <c r="Q225" s="11"/>
      <c r="R225" s="11"/>
      <c r="S225" s="11"/>
      <c r="T225" s="11"/>
    </row>
    <row r="226" spans="1:20" ht="18" customHeight="1" x14ac:dyDescent="0.3">
      <c r="A226" s="96" t="str">
        <f>IF(G226&lt;&gt;"",1+MAX($A$2:A225),"")</f>
        <v/>
      </c>
      <c r="B226" s="281" t="s">
        <v>173</v>
      </c>
      <c r="C226" s="281" t="s">
        <v>174</v>
      </c>
      <c r="D226" s="86" t="s">
        <v>51</v>
      </c>
      <c r="E226" s="147"/>
      <c r="F226" s="89"/>
      <c r="G226" s="88"/>
      <c r="H226" s="66"/>
      <c r="I226" s="66"/>
      <c r="J226" s="66"/>
      <c r="K226" s="87"/>
      <c r="L226" s="87"/>
      <c r="M226" s="68"/>
      <c r="N226" s="70"/>
      <c r="O226" s="11"/>
      <c r="P226" s="11"/>
      <c r="Q226" s="11"/>
      <c r="R226" s="11"/>
      <c r="S226" s="11"/>
      <c r="T226" s="11"/>
    </row>
    <row r="227" spans="1:20" ht="31.2" x14ac:dyDescent="0.25">
      <c r="A227" s="97" t="str">
        <f>IF(G227&lt;&gt;"",1+MAX($A$2:A226),"")</f>
        <v/>
      </c>
      <c r="B227" s="282"/>
      <c r="C227" s="282"/>
      <c r="D227" s="204" t="s">
        <v>81</v>
      </c>
      <c r="E227" s="100"/>
      <c r="F227" s="66"/>
      <c r="G227" s="65"/>
      <c r="H227" s="66"/>
      <c r="I227" s="58"/>
      <c r="J227" s="58"/>
      <c r="K227" s="99"/>
      <c r="L227" s="99"/>
      <c r="M227" s="68"/>
      <c r="N227" s="69"/>
      <c r="O227" s="11"/>
      <c r="P227" s="11"/>
      <c r="Q227" s="11"/>
      <c r="R227" s="11"/>
      <c r="S227" s="11"/>
      <c r="T227" s="11"/>
    </row>
    <row r="228" spans="1:20" ht="15.6" x14ac:dyDescent="0.25">
      <c r="A228" s="97">
        <f>IF(G228&lt;&gt;"",1+MAX($A$2:A227),"")</f>
        <v>133</v>
      </c>
      <c r="B228" s="282"/>
      <c r="C228" s="282"/>
      <c r="D228" s="54" t="s">
        <v>82</v>
      </c>
      <c r="E228" s="101" t="s">
        <v>34</v>
      </c>
      <c r="F228" s="66">
        <v>30</v>
      </c>
      <c r="G228" s="65">
        <v>0.1</v>
      </c>
      <c r="H228" s="66">
        <f t="shared" ref="H228" si="166">(G228*F228)+F228</f>
        <v>33</v>
      </c>
      <c r="I228" s="58">
        <v>0</v>
      </c>
      <c r="J228" s="58">
        <v>0</v>
      </c>
      <c r="K228" s="99">
        <f t="shared" ref="K228" si="167">I228*J228</f>
        <v>0</v>
      </c>
      <c r="L228" s="99">
        <v>0</v>
      </c>
      <c r="M228" s="68">
        <f t="shared" ref="M228" si="168">+L228+K228</f>
        <v>0</v>
      </c>
      <c r="N228" s="69">
        <f t="shared" ref="N228" si="169">H228*M228</f>
        <v>0</v>
      </c>
      <c r="O228" s="11"/>
      <c r="P228" s="11"/>
      <c r="Q228" s="11"/>
      <c r="R228" s="11"/>
      <c r="S228" s="11"/>
      <c r="T228" s="11"/>
    </row>
    <row r="229" spans="1:20" ht="15.6" x14ac:dyDescent="0.25">
      <c r="A229" s="97" t="str">
        <f>IF(G229&lt;&gt;"",1+MAX($A$2:A228),"")</f>
        <v/>
      </c>
      <c r="B229" s="282"/>
      <c r="C229" s="282"/>
      <c r="D229" s="86" t="s">
        <v>52</v>
      </c>
      <c r="E229" s="147"/>
      <c r="F229" s="66"/>
      <c r="G229" s="65"/>
      <c r="H229" s="66"/>
      <c r="I229" s="67"/>
      <c r="J229" s="67"/>
      <c r="K229" s="99"/>
      <c r="L229" s="99"/>
      <c r="M229" s="68"/>
      <c r="N229" s="69"/>
      <c r="O229" s="11"/>
      <c r="P229" s="11"/>
      <c r="Q229" s="11"/>
      <c r="R229" s="11"/>
      <c r="S229" s="11"/>
      <c r="T229" s="11"/>
    </row>
    <row r="230" spans="1:20" ht="37.950000000000003" customHeight="1" x14ac:dyDescent="0.25">
      <c r="A230" s="97" t="str">
        <f>IF(G230&lt;&gt;"",1+MAX($A$2:A229),"")</f>
        <v/>
      </c>
      <c r="B230" s="282"/>
      <c r="C230" s="282"/>
      <c r="D230" s="165" t="s">
        <v>83</v>
      </c>
      <c r="E230" s="98"/>
      <c r="F230" s="95"/>
      <c r="G230" s="65"/>
      <c r="H230" s="66"/>
      <c r="I230" s="67"/>
      <c r="J230" s="67"/>
      <c r="K230" s="99"/>
      <c r="L230" s="99"/>
      <c r="M230" s="68"/>
      <c r="N230" s="69"/>
      <c r="O230" s="11"/>
      <c r="P230" s="11"/>
      <c r="Q230" s="11"/>
      <c r="R230" s="11"/>
      <c r="S230" s="11"/>
      <c r="T230" s="11"/>
    </row>
    <row r="231" spans="1:20" ht="15.6" x14ac:dyDescent="0.25">
      <c r="A231" s="97">
        <f>IF(G231&lt;&gt;"",1+MAX($A$2:A230),"")</f>
        <v>134</v>
      </c>
      <c r="B231" s="282"/>
      <c r="C231" s="282"/>
      <c r="D231" s="54" t="s">
        <v>175</v>
      </c>
      <c r="E231" s="100" t="s">
        <v>34</v>
      </c>
      <c r="F231" s="66">
        <v>420</v>
      </c>
      <c r="G231" s="65">
        <v>0.1</v>
      </c>
      <c r="H231" s="66">
        <f t="shared" ref="H231:H232" si="170">(G231*F231)+F231</f>
        <v>462</v>
      </c>
      <c r="I231" s="58">
        <v>0</v>
      </c>
      <c r="J231" s="58">
        <v>0</v>
      </c>
      <c r="K231" s="99">
        <f t="shared" ref="K231:K232" si="171">I231*J231</f>
        <v>0</v>
      </c>
      <c r="L231" s="99">
        <v>0</v>
      </c>
      <c r="M231" s="68">
        <f t="shared" ref="M231:M232" si="172">+L231+K231</f>
        <v>0</v>
      </c>
      <c r="N231" s="69">
        <f>H231*M231</f>
        <v>0</v>
      </c>
      <c r="O231" s="11"/>
      <c r="P231" s="11"/>
      <c r="Q231" s="11"/>
      <c r="R231" s="11"/>
      <c r="S231" s="11"/>
      <c r="T231" s="11"/>
    </row>
    <row r="232" spans="1:20" ht="15.6" x14ac:dyDescent="0.25">
      <c r="A232" s="97">
        <f>IF(G232&lt;&gt;"",1+MAX($A$2:A231),"")</f>
        <v>135</v>
      </c>
      <c r="B232" s="282"/>
      <c r="C232" s="282"/>
      <c r="D232" s="54" t="s">
        <v>176</v>
      </c>
      <c r="E232" s="101" t="s">
        <v>34</v>
      </c>
      <c r="F232" s="66">
        <v>420</v>
      </c>
      <c r="G232" s="65">
        <v>0.1</v>
      </c>
      <c r="H232" s="66">
        <f t="shared" si="170"/>
        <v>462</v>
      </c>
      <c r="I232" s="58">
        <v>0</v>
      </c>
      <c r="J232" s="58">
        <v>0</v>
      </c>
      <c r="K232" s="99">
        <f t="shared" si="171"/>
        <v>0</v>
      </c>
      <c r="L232" s="99">
        <v>0</v>
      </c>
      <c r="M232" s="68">
        <f t="shared" si="172"/>
        <v>0</v>
      </c>
      <c r="N232" s="69">
        <f>H232*M232</f>
        <v>0</v>
      </c>
      <c r="O232" s="11"/>
      <c r="P232" s="11"/>
      <c r="Q232" s="11"/>
      <c r="R232" s="11"/>
      <c r="S232" s="11"/>
      <c r="T232" s="11"/>
    </row>
    <row r="233" spans="1:20" ht="37.950000000000003" customHeight="1" x14ac:dyDescent="0.25">
      <c r="A233" s="97" t="str">
        <f>IF(G233&lt;&gt;"",1+MAX($A$2:A232),"")</f>
        <v/>
      </c>
      <c r="B233" s="282"/>
      <c r="C233" s="282"/>
      <c r="D233" s="165" t="s">
        <v>120</v>
      </c>
      <c r="E233" s="98"/>
      <c r="F233" s="95"/>
      <c r="G233" s="65"/>
      <c r="H233" s="66"/>
      <c r="I233" s="67"/>
      <c r="J233" s="67"/>
      <c r="K233" s="99"/>
      <c r="L233" s="99"/>
      <c r="M233" s="68"/>
      <c r="N233" s="69"/>
      <c r="O233" s="11"/>
      <c r="P233" s="11"/>
      <c r="Q233" s="11"/>
      <c r="R233" s="11"/>
      <c r="S233" s="11"/>
      <c r="T233" s="11"/>
    </row>
    <row r="234" spans="1:20" ht="15.6" x14ac:dyDescent="0.25">
      <c r="A234" s="97">
        <f>IF(G234&lt;&gt;"",1+MAX($A$2:A233),"")</f>
        <v>136</v>
      </c>
      <c r="B234" s="282"/>
      <c r="C234" s="282"/>
      <c r="D234" s="54" t="s">
        <v>175</v>
      </c>
      <c r="E234" s="100" t="s">
        <v>34</v>
      </c>
      <c r="F234" s="66">
        <v>420</v>
      </c>
      <c r="G234" s="65">
        <v>0.1</v>
      </c>
      <c r="H234" s="66">
        <f t="shared" ref="H234:H235" si="173">(G234*F234)+F234</f>
        <v>462</v>
      </c>
      <c r="I234" s="58">
        <v>0</v>
      </c>
      <c r="J234" s="58">
        <v>0</v>
      </c>
      <c r="K234" s="99">
        <f t="shared" ref="K234:K239" si="174">I234*J234</f>
        <v>0</v>
      </c>
      <c r="L234" s="99">
        <v>0</v>
      </c>
      <c r="M234" s="68">
        <f t="shared" ref="M234:M235" si="175">+L234+K234</f>
        <v>0</v>
      </c>
      <c r="N234" s="69">
        <f>H234*M234</f>
        <v>0</v>
      </c>
      <c r="O234" s="11"/>
      <c r="P234" s="11"/>
      <c r="Q234" s="11"/>
      <c r="R234" s="11"/>
      <c r="S234" s="11"/>
      <c r="T234" s="11"/>
    </row>
    <row r="235" spans="1:20" ht="15.6" x14ac:dyDescent="0.25">
      <c r="A235" s="97">
        <f>IF(G235&lt;&gt;"",1+MAX($A$2:A234),"")</f>
        <v>137</v>
      </c>
      <c r="B235" s="282"/>
      <c r="C235" s="282"/>
      <c r="D235" s="54" t="s">
        <v>176</v>
      </c>
      <c r="E235" s="101" t="s">
        <v>34</v>
      </c>
      <c r="F235" s="66">
        <v>420</v>
      </c>
      <c r="G235" s="65">
        <v>0.1</v>
      </c>
      <c r="H235" s="66">
        <f t="shared" si="173"/>
        <v>462</v>
      </c>
      <c r="I235" s="58">
        <v>0</v>
      </c>
      <c r="J235" s="58">
        <v>0</v>
      </c>
      <c r="K235" s="99">
        <f t="shared" si="174"/>
        <v>0</v>
      </c>
      <c r="L235" s="99">
        <v>0</v>
      </c>
      <c r="M235" s="68">
        <f t="shared" si="175"/>
        <v>0</v>
      </c>
      <c r="N235" s="69">
        <f>H235*M235</f>
        <v>0</v>
      </c>
      <c r="O235" s="11"/>
      <c r="P235" s="11"/>
      <c r="Q235" s="11"/>
      <c r="R235" s="11"/>
      <c r="S235" s="11"/>
      <c r="T235" s="11"/>
    </row>
    <row r="236" spans="1:20" ht="17.399999999999999" x14ac:dyDescent="0.25">
      <c r="A236" s="97" t="str">
        <f>IF(G236&lt;&gt;"",1+MAX($A$2:A235),"")</f>
        <v/>
      </c>
      <c r="B236" s="282"/>
      <c r="C236" s="282"/>
      <c r="D236" s="164" t="s">
        <v>76</v>
      </c>
      <c r="E236" s="102"/>
      <c r="F236" s="66"/>
      <c r="G236" s="65"/>
      <c r="H236" s="66"/>
      <c r="I236" s="67"/>
      <c r="J236" s="67"/>
      <c r="K236" s="99"/>
      <c r="L236" s="99"/>
      <c r="M236" s="68"/>
      <c r="N236" s="69"/>
      <c r="O236" s="11"/>
      <c r="P236" s="11"/>
      <c r="Q236" s="11"/>
      <c r="R236" s="11"/>
      <c r="S236" s="11"/>
      <c r="T236" s="11"/>
    </row>
    <row r="237" spans="1:20" ht="15.6" x14ac:dyDescent="0.25">
      <c r="A237" s="97" t="str">
        <f>IF(G237&lt;&gt;"",1+MAX($A$2:A236),"")</f>
        <v/>
      </c>
      <c r="B237" s="282"/>
      <c r="C237" s="282"/>
      <c r="D237" s="184" t="s">
        <v>75</v>
      </c>
      <c r="E237" s="103"/>
      <c r="F237" s="95"/>
      <c r="G237" s="65"/>
      <c r="H237" s="66"/>
      <c r="I237" s="67"/>
      <c r="J237" s="67"/>
      <c r="K237" s="99"/>
      <c r="L237" s="99"/>
      <c r="M237" s="68"/>
      <c r="N237" s="69"/>
      <c r="O237" s="11"/>
      <c r="P237" s="11"/>
      <c r="Q237" s="11"/>
      <c r="R237" s="11"/>
      <c r="S237" s="11"/>
      <c r="T237" s="11"/>
    </row>
    <row r="238" spans="1:20" ht="15.6" x14ac:dyDescent="0.25">
      <c r="A238" s="97">
        <f>IF(G238&lt;&gt;"",1+MAX($A$2:A237),"")</f>
        <v>138</v>
      </c>
      <c r="B238" s="282"/>
      <c r="C238" s="282"/>
      <c r="D238" s="54" t="s">
        <v>177</v>
      </c>
      <c r="E238" s="100" t="s">
        <v>32</v>
      </c>
      <c r="F238" s="66">
        <v>50</v>
      </c>
      <c r="G238" s="65">
        <v>0</v>
      </c>
      <c r="H238" s="66">
        <f t="shared" ref="H238:H239" si="176">(G238*F238)+F238</f>
        <v>50</v>
      </c>
      <c r="I238" s="58">
        <v>0</v>
      </c>
      <c r="J238" s="58">
        <v>0</v>
      </c>
      <c r="K238" s="99">
        <f t="shared" si="174"/>
        <v>0</v>
      </c>
      <c r="L238" s="99">
        <v>0</v>
      </c>
      <c r="M238" s="68">
        <f t="shared" ref="M238:M239" si="177">+L238+K238</f>
        <v>0</v>
      </c>
      <c r="N238" s="69">
        <f>H238*M238</f>
        <v>0</v>
      </c>
      <c r="O238" s="11"/>
      <c r="P238" s="11"/>
      <c r="Q238" s="11"/>
      <c r="R238" s="11"/>
      <c r="S238" s="11"/>
      <c r="T238" s="11"/>
    </row>
    <row r="239" spans="1:20" ht="15.6" x14ac:dyDescent="0.25">
      <c r="A239" s="97">
        <f>IF(G239&lt;&gt;"",1+MAX($A$2:A238),"")</f>
        <v>139</v>
      </c>
      <c r="B239" s="282"/>
      <c r="C239" s="282"/>
      <c r="D239" s="54" t="s">
        <v>178</v>
      </c>
      <c r="E239" s="101" t="s">
        <v>32</v>
      </c>
      <c r="F239" s="66">
        <v>50</v>
      </c>
      <c r="G239" s="65">
        <v>0</v>
      </c>
      <c r="H239" s="66">
        <f t="shared" si="176"/>
        <v>50</v>
      </c>
      <c r="I239" s="58">
        <v>0</v>
      </c>
      <c r="J239" s="58">
        <v>0</v>
      </c>
      <c r="K239" s="99">
        <f t="shared" si="174"/>
        <v>0</v>
      </c>
      <c r="L239" s="99">
        <v>0</v>
      </c>
      <c r="M239" s="68">
        <f t="shared" si="177"/>
        <v>0</v>
      </c>
      <c r="N239" s="69">
        <f>H239*M239</f>
        <v>0</v>
      </c>
      <c r="O239" s="11"/>
      <c r="P239" s="11"/>
      <c r="Q239" s="11"/>
      <c r="R239" s="11"/>
      <c r="S239" s="11"/>
      <c r="T239" s="11"/>
    </row>
    <row r="240" spans="1:20" ht="18" customHeight="1" x14ac:dyDescent="0.25">
      <c r="A240" s="97" t="str">
        <f>IF(G240&lt;&gt;"",1+MAX($A$2:A239),"")</f>
        <v/>
      </c>
      <c r="B240" s="282"/>
      <c r="C240" s="282"/>
      <c r="D240" s="86" t="s">
        <v>53</v>
      </c>
      <c r="E240" s="147"/>
      <c r="F240" s="95"/>
      <c r="G240" s="65"/>
      <c r="H240" s="66"/>
      <c r="I240" s="67"/>
      <c r="J240" s="67"/>
      <c r="K240" s="99"/>
      <c r="L240" s="99"/>
      <c r="M240" s="68"/>
      <c r="N240" s="69"/>
      <c r="O240" s="11"/>
      <c r="P240" s="11"/>
      <c r="Q240" s="11"/>
      <c r="R240" s="11"/>
      <c r="S240" s="11"/>
      <c r="T240" s="11"/>
    </row>
    <row r="241" spans="1:20" ht="31.2" x14ac:dyDescent="0.25">
      <c r="A241" s="97">
        <f>IF(G241&lt;&gt;"",1+MAX($A$2:A240),"")</f>
        <v>140</v>
      </c>
      <c r="B241" s="282"/>
      <c r="C241" s="282"/>
      <c r="D241" s="188" t="s">
        <v>84</v>
      </c>
      <c r="E241" s="100" t="s">
        <v>32</v>
      </c>
      <c r="F241" s="66">
        <v>3</v>
      </c>
      <c r="G241" s="65">
        <v>0</v>
      </c>
      <c r="H241" s="66">
        <f t="shared" ref="H241:H246" si="178">(G241*F241)+F241</f>
        <v>3</v>
      </c>
      <c r="I241" s="58">
        <v>0</v>
      </c>
      <c r="J241" s="58">
        <v>0</v>
      </c>
      <c r="K241" s="99">
        <f t="shared" ref="K241:K246" si="179">I241*J241</f>
        <v>0</v>
      </c>
      <c r="L241" s="99">
        <v>0</v>
      </c>
      <c r="M241" s="68">
        <f t="shared" ref="M241:M246" si="180">+L241+K241</f>
        <v>0</v>
      </c>
      <c r="N241" s="69">
        <f t="shared" ref="N241:N246" si="181">H241*M241</f>
        <v>0</v>
      </c>
      <c r="O241" s="11"/>
      <c r="P241" s="11"/>
      <c r="Q241" s="11"/>
      <c r="R241" s="11"/>
      <c r="S241" s="11"/>
      <c r="T241" s="11"/>
    </row>
    <row r="242" spans="1:20" ht="31.2" x14ac:dyDescent="0.25">
      <c r="A242" s="97">
        <f>IF(G242&lt;&gt;"",1+MAX($A$2:A241),"")</f>
        <v>141</v>
      </c>
      <c r="B242" s="282"/>
      <c r="C242" s="282"/>
      <c r="D242" s="188" t="s">
        <v>85</v>
      </c>
      <c r="E242" s="101" t="s">
        <v>32</v>
      </c>
      <c r="F242" s="66">
        <v>2</v>
      </c>
      <c r="G242" s="65">
        <v>0</v>
      </c>
      <c r="H242" s="66">
        <f t="shared" si="178"/>
        <v>2</v>
      </c>
      <c r="I242" s="58">
        <v>0</v>
      </c>
      <c r="J242" s="58">
        <v>0</v>
      </c>
      <c r="K242" s="99">
        <f t="shared" si="179"/>
        <v>0</v>
      </c>
      <c r="L242" s="99">
        <v>0</v>
      </c>
      <c r="M242" s="68">
        <f t="shared" si="180"/>
        <v>0</v>
      </c>
      <c r="N242" s="69">
        <f t="shared" si="181"/>
        <v>0</v>
      </c>
      <c r="O242" s="11"/>
      <c r="P242" s="11"/>
      <c r="Q242" s="11"/>
      <c r="R242" s="11"/>
      <c r="S242" s="11"/>
      <c r="T242" s="11"/>
    </row>
    <row r="243" spans="1:20" ht="31.2" x14ac:dyDescent="0.25">
      <c r="A243" s="97">
        <f>IF(G243&lt;&gt;"",1+MAX($A$2:A242),"")</f>
        <v>142</v>
      </c>
      <c r="B243" s="282"/>
      <c r="C243" s="282"/>
      <c r="D243" s="188" t="s">
        <v>86</v>
      </c>
      <c r="E243" s="101" t="s">
        <v>32</v>
      </c>
      <c r="F243" s="66">
        <v>1</v>
      </c>
      <c r="G243" s="65">
        <v>0</v>
      </c>
      <c r="H243" s="66">
        <f t="shared" si="178"/>
        <v>1</v>
      </c>
      <c r="I243" s="58">
        <v>0</v>
      </c>
      <c r="J243" s="58">
        <v>0</v>
      </c>
      <c r="K243" s="99">
        <f t="shared" si="179"/>
        <v>0</v>
      </c>
      <c r="L243" s="99">
        <v>0</v>
      </c>
      <c r="M243" s="68">
        <f t="shared" si="180"/>
        <v>0</v>
      </c>
      <c r="N243" s="69">
        <f t="shared" si="181"/>
        <v>0</v>
      </c>
      <c r="O243" s="11"/>
      <c r="P243" s="11"/>
      <c r="Q243" s="11"/>
      <c r="R243" s="11"/>
      <c r="S243" s="11"/>
      <c r="T243" s="11"/>
    </row>
    <row r="244" spans="1:20" ht="31.2" x14ac:dyDescent="0.25">
      <c r="A244" s="97">
        <f>IF(G244&lt;&gt;"",1+MAX($A$2:A243),"")</f>
        <v>143</v>
      </c>
      <c r="B244" s="282"/>
      <c r="C244" s="282"/>
      <c r="D244" s="188" t="s">
        <v>87</v>
      </c>
      <c r="E244" s="101" t="s">
        <v>32</v>
      </c>
      <c r="F244" s="66">
        <v>2</v>
      </c>
      <c r="G244" s="65">
        <v>0</v>
      </c>
      <c r="H244" s="66">
        <f t="shared" si="178"/>
        <v>2</v>
      </c>
      <c r="I244" s="58">
        <v>0</v>
      </c>
      <c r="J244" s="58">
        <v>0</v>
      </c>
      <c r="K244" s="99">
        <f t="shared" si="179"/>
        <v>0</v>
      </c>
      <c r="L244" s="99">
        <v>0</v>
      </c>
      <c r="M244" s="68">
        <f t="shared" si="180"/>
        <v>0</v>
      </c>
      <c r="N244" s="69">
        <f t="shared" si="181"/>
        <v>0</v>
      </c>
      <c r="O244" s="11"/>
      <c r="P244" s="11"/>
      <c r="Q244" s="11"/>
      <c r="R244" s="11"/>
      <c r="S244" s="11"/>
      <c r="T244" s="11"/>
    </row>
    <row r="245" spans="1:20" ht="31.2" x14ac:dyDescent="0.25">
      <c r="A245" s="97">
        <f>IF(G245&lt;&gt;"",1+MAX($A$2:A244),"")</f>
        <v>144</v>
      </c>
      <c r="B245" s="282"/>
      <c r="C245" s="282"/>
      <c r="D245" s="188" t="s">
        <v>88</v>
      </c>
      <c r="E245" s="101" t="s">
        <v>32</v>
      </c>
      <c r="F245" s="66">
        <v>1</v>
      </c>
      <c r="G245" s="65">
        <v>0</v>
      </c>
      <c r="H245" s="66">
        <f t="shared" si="178"/>
        <v>1</v>
      </c>
      <c r="I245" s="58">
        <v>0</v>
      </c>
      <c r="J245" s="58">
        <v>0</v>
      </c>
      <c r="K245" s="99">
        <f t="shared" si="179"/>
        <v>0</v>
      </c>
      <c r="L245" s="99">
        <v>0</v>
      </c>
      <c r="M245" s="68">
        <f t="shared" si="180"/>
        <v>0</v>
      </c>
      <c r="N245" s="69">
        <f t="shared" si="181"/>
        <v>0</v>
      </c>
      <c r="O245" s="11"/>
      <c r="P245" s="11"/>
      <c r="Q245" s="11"/>
      <c r="R245" s="11"/>
      <c r="S245" s="11"/>
      <c r="T245" s="11"/>
    </row>
    <row r="246" spans="1:20" ht="31.2" x14ac:dyDescent="0.25">
      <c r="A246" s="97">
        <f>IF(G246&lt;&gt;"",1+MAX($A$2:A245),"")</f>
        <v>145</v>
      </c>
      <c r="B246" s="282"/>
      <c r="C246" s="282"/>
      <c r="D246" s="188" t="s">
        <v>89</v>
      </c>
      <c r="E246" s="101" t="s">
        <v>32</v>
      </c>
      <c r="F246" s="66">
        <v>2</v>
      </c>
      <c r="G246" s="65">
        <v>0</v>
      </c>
      <c r="H246" s="66">
        <f t="shared" si="178"/>
        <v>2</v>
      </c>
      <c r="I246" s="58">
        <v>0</v>
      </c>
      <c r="J246" s="58">
        <v>0</v>
      </c>
      <c r="K246" s="99">
        <f t="shared" si="179"/>
        <v>0</v>
      </c>
      <c r="L246" s="99">
        <v>0</v>
      </c>
      <c r="M246" s="68">
        <f t="shared" si="180"/>
        <v>0</v>
      </c>
      <c r="N246" s="69">
        <f t="shared" si="181"/>
        <v>0</v>
      </c>
      <c r="O246" s="11"/>
      <c r="P246" s="11"/>
      <c r="Q246" s="11"/>
      <c r="R246" s="11"/>
      <c r="S246" s="11"/>
      <c r="T246" s="11"/>
    </row>
    <row r="247" spans="1:20" ht="18" customHeight="1" x14ac:dyDescent="0.25">
      <c r="A247" s="96" t="str">
        <f>IF(G247&lt;&gt;"",1+MAX($A$2:A246),"")</f>
        <v/>
      </c>
      <c r="B247" s="282"/>
      <c r="C247" s="282"/>
      <c r="D247" s="86" t="s">
        <v>54</v>
      </c>
      <c r="E247" s="147"/>
      <c r="F247" s="66"/>
      <c r="G247" s="65"/>
      <c r="H247" s="66"/>
      <c r="I247" s="67"/>
      <c r="J247" s="67"/>
      <c r="K247" s="99"/>
      <c r="L247" s="67"/>
      <c r="M247" s="68"/>
      <c r="N247" s="70"/>
      <c r="O247" s="11"/>
      <c r="P247" s="11"/>
      <c r="Q247" s="11"/>
      <c r="R247" s="11"/>
      <c r="S247" s="11"/>
      <c r="T247" s="11"/>
    </row>
    <row r="248" spans="1:20" ht="18" customHeight="1" x14ac:dyDescent="0.25">
      <c r="A248" s="62">
        <f>IF(G248&lt;&gt;"",1+MAX($A$2:A247),"")</f>
        <v>146</v>
      </c>
      <c r="B248" s="282"/>
      <c r="C248" s="282"/>
      <c r="D248" s="54" t="s">
        <v>90</v>
      </c>
      <c r="E248" s="101" t="s">
        <v>32</v>
      </c>
      <c r="F248" s="66">
        <v>1</v>
      </c>
      <c r="G248" s="65">
        <v>0</v>
      </c>
      <c r="H248" s="66">
        <f t="shared" ref="H248:H249" si="182">(G248*F248)+F248</f>
        <v>1</v>
      </c>
      <c r="I248" s="58">
        <v>0</v>
      </c>
      <c r="J248" s="58">
        <v>0</v>
      </c>
      <c r="K248" s="99">
        <f t="shared" ref="K248:K295" si="183">I248*J248</f>
        <v>0</v>
      </c>
      <c r="L248" s="99">
        <v>0</v>
      </c>
      <c r="M248" s="68">
        <f t="shared" ref="M248:M249" si="184">+L248+K248</f>
        <v>0</v>
      </c>
      <c r="N248" s="69">
        <f t="shared" ref="N248:N249" si="185">H248*M248</f>
        <v>0</v>
      </c>
      <c r="O248" s="11"/>
      <c r="P248" s="11"/>
      <c r="Q248" s="11"/>
      <c r="R248" s="11"/>
      <c r="S248" s="11"/>
      <c r="T248" s="11"/>
    </row>
    <row r="249" spans="1:20" ht="18" customHeight="1" x14ac:dyDescent="0.25">
      <c r="A249" s="97">
        <f>IF(G249&lt;&gt;"",1+MAX($A$2:A248),"")</f>
        <v>147</v>
      </c>
      <c r="B249" s="282"/>
      <c r="C249" s="282"/>
      <c r="D249" s="54" t="s">
        <v>91</v>
      </c>
      <c r="E249" s="101" t="s">
        <v>32</v>
      </c>
      <c r="F249" s="66">
        <v>1</v>
      </c>
      <c r="G249" s="65">
        <v>0</v>
      </c>
      <c r="H249" s="66">
        <f t="shared" si="182"/>
        <v>1</v>
      </c>
      <c r="I249" s="58">
        <v>0</v>
      </c>
      <c r="J249" s="58">
        <v>0</v>
      </c>
      <c r="K249" s="99">
        <f t="shared" si="183"/>
        <v>0</v>
      </c>
      <c r="L249" s="99">
        <v>0</v>
      </c>
      <c r="M249" s="68">
        <f t="shared" si="184"/>
        <v>0</v>
      </c>
      <c r="N249" s="69">
        <f t="shared" si="185"/>
        <v>0</v>
      </c>
      <c r="O249" s="11"/>
      <c r="P249" s="11"/>
      <c r="Q249" s="11"/>
      <c r="R249" s="11"/>
      <c r="S249" s="11"/>
      <c r="T249" s="11"/>
    </row>
    <row r="250" spans="1:20" ht="18" customHeight="1" x14ac:dyDescent="0.25">
      <c r="A250" s="97" t="str">
        <f>IF(G250&lt;&gt;"",1+MAX($A$2:A249),"")</f>
        <v/>
      </c>
      <c r="B250" s="282"/>
      <c r="C250" s="282"/>
      <c r="D250" s="86" t="s">
        <v>55</v>
      </c>
      <c r="E250" s="147"/>
      <c r="F250" s="66"/>
      <c r="G250" s="65"/>
      <c r="H250" s="66"/>
      <c r="I250" s="67"/>
      <c r="J250" s="67"/>
      <c r="K250" s="99"/>
      <c r="L250" s="67"/>
      <c r="M250" s="68"/>
      <c r="N250" s="70"/>
      <c r="O250" s="11"/>
      <c r="P250" s="11"/>
      <c r="Q250" s="11"/>
      <c r="R250" s="11"/>
      <c r="S250" s="11"/>
      <c r="T250" s="11"/>
    </row>
    <row r="251" spans="1:20" ht="31.2" x14ac:dyDescent="0.25">
      <c r="A251" s="62">
        <f>IF(G251&lt;&gt;"",1+MAX($A$2:A250),"")</f>
        <v>148</v>
      </c>
      <c r="B251" s="282"/>
      <c r="C251" s="282"/>
      <c r="D251" s="188" t="s">
        <v>544</v>
      </c>
      <c r="E251" s="101" t="s">
        <v>32</v>
      </c>
      <c r="F251" s="66">
        <v>2</v>
      </c>
      <c r="G251" s="65">
        <v>0</v>
      </c>
      <c r="H251" s="66">
        <f t="shared" ref="H251:H295" si="186">(G251*F251)+F251</f>
        <v>2</v>
      </c>
      <c r="I251" s="58">
        <v>0</v>
      </c>
      <c r="J251" s="58">
        <v>0</v>
      </c>
      <c r="K251" s="99">
        <f t="shared" si="183"/>
        <v>0</v>
      </c>
      <c r="L251" s="99">
        <v>0</v>
      </c>
      <c r="M251" s="68">
        <f t="shared" ref="M251:M260" si="187">+L251+K251</f>
        <v>0</v>
      </c>
      <c r="N251" s="69">
        <f t="shared" ref="N251:N260" si="188">H251*M251</f>
        <v>0</v>
      </c>
      <c r="O251" s="11"/>
      <c r="P251" s="11"/>
      <c r="Q251" s="11"/>
      <c r="R251" s="11"/>
      <c r="S251" s="11"/>
      <c r="T251" s="11"/>
    </row>
    <row r="252" spans="1:20" ht="15.6" x14ac:dyDescent="0.25">
      <c r="A252" s="97">
        <f>IF(G252&lt;&gt;"",1+MAX($A$2:A251),"")</f>
        <v>149</v>
      </c>
      <c r="B252" s="282"/>
      <c r="C252" s="282"/>
      <c r="D252" s="188" t="s">
        <v>97</v>
      </c>
      <c r="E252" s="101" t="s">
        <v>32</v>
      </c>
      <c r="F252" s="66">
        <v>2</v>
      </c>
      <c r="G252" s="65">
        <v>0</v>
      </c>
      <c r="H252" s="66">
        <f t="shared" ref="H252" si="189">(G252*F252)+F252</f>
        <v>2</v>
      </c>
      <c r="I252" s="58">
        <v>0</v>
      </c>
      <c r="J252" s="58">
        <v>0</v>
      </c>
      <c r="K252" s="99">
        <f t="shared" ref="K252" si="190">I252*J252</f>
        <v>0</v>
      </c>
      <c r="L252" s="99">
        <v>0</v>
      </c>
      <c r="M252" s="68">
        <f t="shared" ref="M252" si="191">+L252+K252</f>
        <v>0</v>
      </c>
      <c r="N252" s="69">
        <f t="shared" ref="N252" si="192">H252*M252</f>
        <v>0</v>
      </c>
      <c r="O252" s="11"/>
      <c r="P252" s="11"/>
      <c r="Q252" s="11"/>
      <c r="R252" s="11"/>
      <c r="S252" s="11"/>
      <c r="T252" s="11"/>
    </row>
    <row r="253" spans="1:20" ht="62.4" x14ac:dyDescent="0.25">
      <c r="A253" s="97">
        <f>IF(G253&lt;&gt;"",1+MAX($A$2:A252),"")</f>
        <v>150</v>
      </c>
      <c r="B253" s="282"/>
      <c r="C253" s="282"/>
      <c r="D253" s="188" t="s">
        <v>98</v>
      </c>
      <c r="E253" s="101" t="s">
        <v>32</v>
      </c>
      <c r="F253" s="66">
        <v>2</v>
      </c>
      <c r="G253" s="65">
        <v>0</v>
      </c>
      <c r="H253" s="66">
        <f t="shared" ref="H253:H256" si="193">(G253*F253)+F253</f>
        <v>2</v>
      </c>
      <c r="I253" s="58">
        <v>0</v>
      </c>
      <c r="J253" s="58">
        <v>0</v>
      </c>
      <c r="K253" s="99">
        <f t="shared" ref="K253:K256" si="194">I253*J253</f>
        <v>0</v>
      </c>
      <c r="L253" s="99">
        <v>0</v>
      </c>
      <c r="M253" s="68">
        <f t="shared" ref="M253:M256" si="195">+L253+K253</f>
        <v>0</v>
      </c>
      <c r="N253" s="69">
        <f t="shared" ref="N253:N256" si="196">H253*M253</f>
        <v>0</v>
      </c>
      <c r="O253" s="11"/>
      <c r="P253" s="11"/>
      <c r="Q253" s="11"/>
      <c r="R253" s="11"/>
      <c r="S253" s="11"/>
      <c r="T253" s="11"/>
    </row>
    <row r="254" spans="1:20" ht="18" customHeight="1" x14ac:dyDescent="0.25">
      <c r="A254" s="97">
        <f>IF(G254&lt;&gt;"",1+MAX($A$2:A253),"")</f>
        <v>151</v>
      </c>
      <c r="B254" s="282"/>
      <c r="C254" s="282"/>
      <c r="D254" s="188" t="s">
        <v>92</v>
      </c>
      <c r="E254" s="101" t="s">
        <v>32</v>
      </c>
      <c r="F254" s="66">
        <v>2</v>
      </c>
      <c r="G254" s="65">
        <v>0</v>
      </c>
      <c r="H254" s="66">
        <f t="shared" si="193"/>
        <v>2</v>
      </c>
      <c r="I254" s="58">
        <v>0</v>
      </c>
      <c r="J254" s="58">
        <v>0</v>
      </c>
      <c r="K254" s="99">
        <f t="shared" si="194"/>
        <v>0</v>
      </c>
      <c r="L254" s="99">
        <v>0</v>
      </c>
      <c r="M254" s="68">
        <f t="shared" si="195"/>
        <v>0</v>
      </c>
      <c r="N254" s="69">
        <f t="shared" si="196"/>
        <v>0</v>
      </c>
      <c r="O254" s="11"/>
      <c r="P254" s="11"/>
      <c r="Q254" s="11"/>
      <c r="R254" s="11"/>
      <c r="S254" s="11"/>
      <c r="T254" s="11"/>
    </row>
    <row r="255" spans="1:20" ht="18" customHeight="1" x14ac:dyDescent="0.25">
      <c r="A255" s="97">
        <f>IF(G255&lt;&gt;"",1+MAX($A$2:A254),"")</f>
        <v>152</v>
      </c>
      <c r="B255" s="282"/>
      <c r="C255" s="282"/>
      <c r="D255" s="188" t="s">
        <v>93</v>
      </c>
      <c r="E255" s="101" t="s">
        <v>32</v>
      </c>
      <c r="F255" s="66">
        <v>2</v>
      </c>
      <c r="G255" s="65">
        <v>0</v>
      </c>
      <c r="H255" s="66">
        <f t="shared" si="193"/>
        <v>2</v>
      </c>
      <c r="I255" s="58">
        <v>0</v>
      </c>
      <c r="J255" s="58">
        <v>0</v>
      </c>
      <c r="K255" s="99">
        <f t="shared" si="194"/>
        <v>0</v>
      </c>
      <c r="L255" s="99">
        <v>0</v>
      </c>
      <c r="M255" s="68">
        <f t="shared" si="195"/>
        <v>0</v>
      </c>
      <c r="N255" s="69">
        <f t="shared" si="196"/>
        <v>0</v>
      </c>
      <c r="O255" s="11"/>
      <c r="P255" s="11"/>
      <c r="Q255" s="11"/>
      <c r="R255" s="11"/>
      <c r="S255" s="11"/>
      <c r="T255" s="11"/>
    </row>
    <row r="256" spans="1:20" ht="15.6" x14ac:dyDescent="0.25">
      <c r="A256" s="97">
        <f>IF(G256&lt;&gt;"",1+MAX($A$2:A255),"")</f>
        <v>153</v>
      </c>
      <c r="B256" s="282"/>
      <c r="C256" s="282"/>
      <c r="D256" s="188" t="s">
        <v>94</v>
      </c>
      <c r="E256" s="101" t="s">
        <v>32</v>
      </c>
      <c r="F256" s="66">
        <v>2</v>
      </c>
      <c r="G256" s="65">
        <v>0</v>
      </c>
      <c r="H256" s="66">
        <f t="shared" si="193"/>
        <v>2</v>
      </c>
      <c r="I256" s="58">
        <v>0</v>
      </c>
      <c r="J256" s="58">
        <v>0</v>
      </c>
      <c r="K256" s="99">
        <f t="shared" si="194"/>
        <v>0</v>
      </c>
      <c r="L256" s="99">
        <v>0</v>
      </c>
      <c r="M256" s="68">
        <f t="shared" si="195"/>
        <v>0</v>
      </c>
      <c r="N256" s="69">
        <f t="shared" si="196"/>
        <v>0</v>
      </c>
      <c r="O256" s="11"/>
      <c r="P256" s="11"/>
      <c r="Q256" s="11"/>
      <c r="R256" s="11"/>
      <c r="S256" s="11"/>
      <c r="T256" s="11"/>
    </row>
    <row r="257" spans="1:20" ht="15.6" x14ac:dyDescent="0.25">
      <c r="A257" s="97">
        <f>IF(G257&lt;&gt;"",1+MAX($A$2:A256),"")</f>
        <v>154</v>
      </c>
      <c r="B257" s="282"/>
      <c r="C257" s="282"/>
      <c r="D257" s="188" t="s">
        <v>95</v>
      </c>
      <c r="E257" s="101" t="s">
        <v>32</v>
      </c>
      <c r="F257" s="66">
        <v>2</v>
      </c>
      <c r="G257" s="65">
        <v>0</v>
      </c>
      <c r="H257" s="66">
        <f t="shared" si="186"/>
        <v>2</v>
      </c>
      <c r="I257" s="58">
        <v>0</v>
      </c>
      <c r="J257" s="58">
        <v>0</v>
      </c>
      <c r="K257" s="99">
        <f t="shared" si="183"/>
        <v>0</v>
      </c>
      <c r="L257" s="99">
        <v>0</v>
      </c>
      <c r="M257" s="68">
        <f t="shared" si="187"/>
        <v>0</v>
      </c>
      <c r="N257" s="69">
        <f t="shared" si="188"/>
        <v>0</v>
      </c>
      <c r="O257" s="11"/>
      <c r="P257" s="11"/>
      <c r="Q257" s="11"/>
      <c r="R257" s="11"/>
      <c r="S257" s="11"/>
      <c r="T257" s="11"/>
    </row>
    <row r="258" spans="1:20" ht="31.2" x14ac:dyDescent="0.25">
      <c r="A258" s="97">
        <f>IF(G258&lt;&gt;"",1+MAX($A$2:A257),"")</f>
        <v>155</v>
      </c>
      <c r="B258" s="282"/>
      <c r="C258" s="282"/>
      <c r="D258" s="188" t="s">
        <v>99</v>
      </c>
      <c r="E258" s="101" t="s">
        <v>32</v>
      </c>
      <c r="F258" s="66">
        <v>2</v>
      </c>
      <c r="G258" s="65">
        <v>0</v>
      </c>
      <c r="H258" s="66">
        <f t="shared" si="186"/>
        <v>2</v>
      </c>
      <c r="I258" s="58">
        <v>0</v>
      </c>
      <c r="J258" s="58">
        <v>0</v>
      </c>
      <c r="K258" s="99">
        <f t="shared" si="183"/>
        <v>0</v>
      </c>
      <c r="L258" s="99">
        <v>0</v>
      </c>
      <c r="M258" s="68">
        <f t="shared" si="187"/>
        <v>0</v>
      </c>
      <c r="N258" s="69">
        <f t="shared" si="188"/>
        <v>0</v>
      </c>
      <c r="O258" s="11"/>
      <c r="P258" s="11"/>
      <c r="Q258" s="11"/>
      <c r="R258" s="11"/>
      <c r="S258" s="11"/>
      <c r="T258" s="11"/>
    </row>
    <row r="259" spans="1:20" ht="31.2" x14ac:dyDescent="0.25">
      <c r="A259" s="97">
        <f>IF(G259&lt;&gt;"",1+MAX($A$2:A258),"")</f>
        <v>156</v>
      </c>
      <c r="B259" s="282"/>
      <c r="C259" s="282"/>
      <c r="D259" s="188" t="s">
        <v>100</v>
      </c>
      <c r="E259" s="101" t="s">
        <v>32</v>
      </c>
      <c r="F259" s="66">
        <v>2</v>
      </c>
      <c r="G259" s="65">
        <v>0</v>
      </c>
      <c r="H259" s="66">
        <f t="shared" si="186"/>
        <v>2</v>
      </c>
      <c r="I259" s="58">
        <v>0</v>
      </c>
      <c r="J259" s="58">
        <v>0</v>
      </c>
      <c r="K259" s="99">
        <f t="shared" si="183"/>
        <v>0</v>
      </c>
      <c r="L259" s="99">
        <v>0</v>
      </c>
      <c r="M259" s="68">
        <f t="shared" si="187"/>
        <v>0</v>
      </c>
      <c r="N259" s="69">
        <f t="shared" si="188"/>
        <v>0</v>
      </c>
      <c r="O259" s="11"/>
      <c r="P259" s="11"/>
      <c r="Q259" s="11"/>
      <c r="R259" s="11"/>
      <c r="S259" s="11"/>
      <c r="T259" s="11"/>
    </row>
    <row r="260" spans="1:20" ht="31.2" x14ac:dyDescent="0.25">
      <c r="A260" s="97">
        <f>IF(G260&lt;&gt;"",1+MAX($A$2:A259),"")</f>
        <v>157</v>
      </c>
      <c r="B260" s="282"/>
      <c r="C260" s="282"/>
      <c r="D260" s="188" t="s">
        <v>96</v>
      </c>
      <c r="E260" s="101" t="s">
        <v>32</v>
      </c>
      <c r="F260" s="66">
        <v>2</v>
      </c>
      <c r="G260" s="65">
        <v>0</v>
      </c>
      <c r="H260" s="66">
        <f t="shared" si="186"/>
        <v>2</v>
      </c>
      <c r="I260" s="58">
        <v>0</v>
      </c>
      <c r="J260" s="58">
        <v>0</v>
      </c>
      <c r="K260" s="99">
        <f t="shared" si="183"/>
        <v>0</v>
      </c>
      <c r="L260" s="99">
        <v>0</v>
      </c>
      <c r="M260" s="68">
        <f t="shared" si="187"/>
        <v>0</v>
      </c>
      <c r="N260" s="69">
        <f t="shared" si="188"/>
        <v>0</v>
      </c>
      <c r="O260" s="11"/>
      <c r="P260" s="11"/>
      <c r="Q260" s="11"/>
      <c r="R260" s="11"/>
      <c r="S260" s="11"/>
      <c r="T260" s="11"/>
    </row>
    <row r="261" spans="1:20" ht="18" customHeight="1" x14ac:dyDescent="0.25">
      <c r="A261" s="97" t="str">
        <f>IF(G261&lt;&gt;"",1+MAX($A$2:A260),"")</f>
        <v/>
      </c>
      <c r="B261" s="282"/>
      <c r="C261" s="282"/>
      <c r="D261" s="86" t="s">
        <v>101</v>
      </c>
      <c r="E261" s="147"/>
      <c r="F261" s="66"/>
      <c r="G261" s="65"/>
      <c r="H261" s="66"/>
      <c r="I261" s="67"/>
      <c r="J261" s="67"/>
      <c r="K261" s="99"/>
      <c r="L261" s="67"/>
      <c r="M261" s="68"/>
      <c r="N261" s="70"/>
      <c r="O261" s="11"/>
      <c r="P261" s="11"/>
      <c r="Q261" s="11"/>
      <c r="R261" s="11"/>
      <c r="S261" s="11"/>
      <c r="T261" s="11"/>
    </row>
    <row r="262" spans="1:20" ht="31.2" x14ac:dyDescent="0.25">
      <c r="A262" s="97">
        <f>IF(G262&lt;&gt;"",1+MAX($A$2:A261),"")</f>
        <v>158</v>
      </c>
      <c r="B262" s="282"/>
      <c r="C262" s="282"/>
      <c r="D262" s="188" t="s">
        <v>179</v>
      </c>
      <c r="E262" s="101" t="s">
        <v>32</v>
      </c>
      <c r="F262" s="66">
        <v>1</v>
      </c>
      <c r="G262" s="65">
        <v>0</v>
      </c>
      <c r="H262" s="66">
        <f t="shared" ref="H262:H263" si="197">(G262*F262)+F262</f>
        <v>1</v>
      </c>
      <c r="I262" s="58">
        <v>0</v>
      </c>
      <c r="J262" s="58">
        <v>0</v>
      </c>
      <c r="K262" s="99">
        <f t="shared" ref="K262:K263" si="198">I262*J262</f>
        <v>0</v>
      </c>
      <c r="L262" s="99">
        <v>0</v>
      </c>
      <c r="M262" s="68">
        <f t="shared" ref="M262:M263" si="199">+L262+K262</f>
        <v>0</v>
      </c>
      <c r="N262" s="69">
        <f t="shared" ref="N262:N263" si="200">H262*M262</f>
        <v>0</v>
      </c>
      <c r="O262" s="11"/>
      <c r="P262" s="11"/>
      <c r="Q262" s="11"/>
      <c r="R262" s="11"/>
      <c r="S262" s="11"/>
      <c r="T262" s="11"/>
    </row>
    <row r="263" spans="1:20" ht="31.2" x14ac:dyDescent="0.25">
      <c r="A263" s="97">
        <f>IF(G263&lt;&gt;"",1+MAX($A$2:A262),"")</f>
        <v>159</v>
      </c>
      <c r="B263" s="282"/>
      <c r="C263" s="282"/>
      <c r="D263" s="188" t="s">
        <v>180</v>
      </c>
      <c r="E263" s="101" t="s">
        <v>32</v>
      </c>
      <c r="F263" s="66">
        <v>1</v>
      </c>
      <c r="G263" s="65">
        <v>0</v>
      </c>
      <c r="H263" s="66">
        <f t="shared" si="197"/>
        <v>1</v>
      </c>
      <c r="I263" s="58">
        <v>0</v>
      </c>
      <c r="J263" s="58">
        <v>0</v>
      </c>
      <c r="K263" s="99">
        <f t="shared" si="198"/>
        <v>0</v>
      </c>
      <c r="L263" s="99">
        <v>0</v>
      </c>
      <c r="M263" s="68">
        <f t="shared" si="199"/>
        <v>0</v>
      </c>
      <c r="N263" s="69">
        <f t="shared" si="200"/>
        <v>0</v>
      </c>
      <c r="O263" s="11"/>
      <c r="P263" s="11"/>
      <c r="Q263" s="11"/>
      <c r="R263" s="11"/>
      <c r="S263" s="11"/>
      <c r="T263" s="11"/>
    </row>
    <row r="264" spans="1:20" ht="18" customHeight="1" x14ac:dyDescent="0.25">
      <c r="A264" s="97" t="str">
        <f>IF(G264&lt;&gt;"",1+MAX($A$2:A263),"")</f>
        <v/>
      </c>
      <c r="B264" s="282"/>
      <c r="C264" s="282"/>
      <c r="D264" s="86" t="s">
        <v>102</v>
      </c>
      <c r="E264" s="147"/>
      <c r="F264" s="66"/>
      <c r="G264" s="65"/>
      <c r="H264" s="66"/>
      <c r="I264" s="67"/>
      <c r="J264" s="67"/>
      <c r="K264" s="99"/>
      <c r="L264" s="67"/>
      <c r="M264" s="68"/>
      <c r="N264" s="70"/>
      <c r="O264" s="11"/>
      <c r="P264" s="11"/>
      <c r="Q264" s="11"/>
      <c r="R264" s="11"/>
      <c r="S264" s="11"/>
      <c r="T264" s="11"/>
    </row>
    <row r="265" spans="1:20" ht="18" customHeight="1" x14ac:dyDescent="0.25">
      <c r="A265" s="97">
        <f>IF(G265&lt;&gt;"",1+MAX($A$2:A264),"")</f>
        <v>160</v>
      </c>
      <c r="B265" s="282"/>
      <c r="C265" s="282"/>
      <c r="D265" s="54" t="s">
        <v>103</v>
      </c>
      <c r="E265" s="101" t="s">
        <v>32</v>
      </c>
      <c r="F265" s="66">
        <v>2</v>
      </c>
      <c r="G265" s="65">
        <v>0</v>
      </c>
      <c r="H265" s="66">
        <f t="shared" ref="H265:H269" si="201">(G265*F265)+F265</f>
        <v>2</v>
      </c>
      <c r="I265" s="58">
        <v>0</v>
      </c>
      <c r="J265" s="58">
        <v>0</v>
      </c>
      <c r="K265" s="99">
        <f t="shared" ref="K265:K269" si="202">I265*J265</f>
        <v>0</v>
      </c>
      <c r="L265" s="99">
        <v>0</v>
      </c>
      <c r="M265" s="68">
        <f t="shared" ref="M265:M269" si="203">+L265+K265</f>
        <v>0</v>
      </c>
      <c r="N265" s="69">
        <f t="shared" ref="N265:N269" si="204">H265*M265</f>
        <v>0</v>
      </c>
      <c r="O265" s="11"/>
      <c r="P265" s="11"/>
      <c r="Q265" s="11"/>
      <c r="R265" s="11"/>
      <c r="S265" s="11"/>
      <c r="T265" s="11"/>
    </row>
    <row r="266" spans="1:20" ht="18" customHeight="1" x14ac:dyDescent="0.25">
      <c r="A266" s="97">
        <f>IF(G266&lt;&gt;"",1+MAX($A$2:A265),"")</f>
        <v>161</v>
      </c>
      <c r="B266" s="282"/>
      <c r="C266" s="282"/>
      <c r="D266" s="54" t="s">
        <v>104</v>
      </c>
      <c r="E266" s="101" t="s">
        <v>32</v>
      </c>
      <c r="F266" s="66">
        <v>2</v>
      </c>
      <c r="G266" s="65">
        <v>0</v>
      </c>
      <c r="H266" s="66">
        <f t="shared" si="201"/>
        <v>2</v>
      </c>
      <c r="I266" s="58">
        <v>0</v>
      </c>
      <c r="J266" s="58">
        <v>0</v>
      </c>
      <c r="K266" s="99">
        <f t="shared" si="202"/>
        <v>0</v>
      </c>
      <c r="L266" s="99">
        <v>0</v>
      </c>
      <c r="M266" s="68">
        <f t="shared" si="203"/>
        <v>0</v>
      </c>
      <c r="N266" s="69">
        <f t="shared" si="204"/>
        <v>0</v>
      </c>
      <c r="O266" s="11"/>
      <c r="P266" s="11"/>
      <c r="Q266" s="11"/>
      <c r="R266" s="11"/>
      <c r="S266" s="11"/>
      <c r="T266" s="11"/>
    </row>
    <row r="267" spans="1:20" ht="18" customHeight="1" x14ac:dyDescent="0.25">
      <c r="A267" s="97">
        <f>IF(G267&lt;&gt;"",1+MAX($A$2:A266),"")</f>
        <v>162</v>
      </c>
      <c r="B267" s="282"/>
      <c r="C267" s="282"/>
      <c r="D267" s="54" t="s">
        <v>105</v>
      </c>
      <c r="E267" s="101" t="s">
        <v>32</v>
      </c>
      <c r="F267" s="66">
        <v>2</v>
      </c>
      <c r="G267" s="65">
        <v>0</v>
      </c>
      <c r="H267" s="66">
        <f t="shared" ref="H267:H268" si="205">(G267*F267)+F267</f>
        <v>2</v>
      </c>
      <c r="I267" s="58">
        <v>0</v>
      </c>
      <c r="J267" s="58">
        <v>0</v>
      </c>
      <c r="K267" s="99">
        <f t="shared" ref="K267:K268" si="206">I267*J267</f>
        <v>0</v>
      </c>
      <c r="L267" s="99">
        <v>0</v>
      </c>
      <c r="M267" s="68">
        <f t="shared" ref="M267:M268" si="207">+L267+K267</f>
        <v>0</v>
      </c>
      <c r="N267" s="69">
        <f t="shared" ref="N267:N268" si="208">H267*M267</f>
        <v>0</v>
      </c>
      <c r="O267" s="11"/>
      <c r="P267" s="11"/>
      <c r="Q267" s="11"/>
      <c r="R267" s="11"/>
      <c r="S267" s="11"/>
      <c r="T267" s="11"/>
    </row>
    <row r="268" spans="1:20" ht="18" customHeight="1" x14ac:dyDescent="0.25">
      <c r="A268" s="97">
        <f>IF(G268&lt;&gt;"",1+MAX($A$2:A267),"")</f>
        <v>163</v>
      </c>
      <c r="B268" s="282"/>
      <c r="C268" s="282"/>
      <c r="D268" s="54" t="s">
        <v>181</v>
      </c>
      <c r="E268" s="101" t="s">
        <v>32</v>
      </c>
      <c r="F268" s="66">
        <v>2</v>
      </c>
      <c r="G268" s="65">
        <v>0</v>
      </c>
      <c r="H268" s="66">
        <f t="shared" si="205"/>
        <v>2</v>
      </c>
      <c r="I268" s="58">
        <v>0</v>
      </c>
      <c r="J268" s="58">
        <v>0</v>
      </c>
      <c r="K268" s="99">
        <f t="shared" si="206"/>
        <v>0</v>
      </c>
      <c r="L268" s="99">
        <v>0</v>
      </c>
      <c r="M268" s="68">
        <f t="shared" si="207"/>
        <v>0</v>
      </c>
      <c r="N268" s="69">
        <f t="shared" si="208"/>
        <v>0</v>
      </c>
      <c r="O268" s="11"/>
      <c r="P268" s="11"/>
      <c r="Q268" s="11"/>
      <c r="R268" s="11"/>
      <c r="S268" s="11"/>
      <c r="T268" s="11"/>
    </row>
    <row r="269" spans="1:20" ht="18" customHeight="1" x14ac:dyDescent="0.25">
      <c r="A269" s="97">
        <f>IF(G269&lt;&gt;"",1+MAX($A$2:A268),"")</f>
        <v>164</v>
      </c>
      <c r="B269" s="282"/>
      <c r="C269" s="282"/>
      <c r="D269" s="54" t="s">
        <v>137</v>
      </c>
      <c r="E269" s="101" t="s">
        <v>32</v>
      </c>
      <c r="F269" s="66">
        <v>2</v>
      </c>
      <c r="G269" s="65">
        <v>0</v>
      </c>
      <c r="H269" s="66">
        <f t="shared" si="201"/>
        <v>2</v>
      </c>
      <c r="I269" s="58">
        <v>0</v>
      </c>
      <c r="J269" s="58">
        <v>0</v>
      </c>
      <c r="K269" s="99">
        <f t="shared" si="202"/>
        <v>0</v>
      </c>
      <c r="L269" s="99">
        <v>0</v>
      </c>
      <c r="M269" s="68">
        <f t="shared" si="203"/>
        <v>0</v>
      </c>
      <c r="N269" s="69">
        <f t="shared" si="204"/>
        <v>0</v>
      </c>
      <c r="O269" s="11"/>
      <c r="P269" s="11"/>
      <c r="Q269" s="11"/>
      <c r="R269" s="11"/>
      <c r="S269" s="11"/>
      <c r="T269" s="11"/>
    </row>
    <row r="270" spans="1:20" ht="18" customHeight="1" x14ac:dyDescent="0.25">
      <c r="A270" s="97" t="str">
        <f>IF(G270&lt;&gt;"",1+MAX($A$2:A269),"")</f>
        <v/>
      </c>
      <c r="B270" s="282"/>
      <c r="C270" s="282"/>
      <c r="D270" s="86" t="s">
        <v>127</v>
      </c>
      <c r="E270" s="147"/>
      <c r="F270" s="66"/>
      <c r="G270" s="65"/>
      <c r="H270" s="66"/>
      <c r="I270" s="67"/>
      <c r="J270" s="67"/>
      <c r="K270" s="99"/>
      <c r="L270" s="67"/>
      <c r="M270" s="68"/>
      <c r="N270" s="70"/>
      <c r="O270" s="11"/>
      <c r="P270" s="11"/>
      <c r="Q270" s="11"/>
      <c r="R270" s="11"/>
      <c r="S270" s="11"/>
      <c r="T270" s="11"/>
    </row>
    <row r="271" spans="1:20" ht="31.2" x14ac:dyDescent="0.25">
      <c r="A271" s="97" t="str">
        <f>IF(G271&lt;&gt;"",1+MAX($A$2:A270),"")</f>
        <v/>
      </c>
      <c r="B271" s="282"/>
      <c r="C271" s="282"/>
      <c r="D271" s="204" t="s">
        <v>182</v>
      </c>
      <c r="E271" s="101"/>
      <c r="F271" s="66"/>
      <c r="G271" s="65"/>
      <c r="H271" s="66"/>
      <c r="I271" s="58"/>
      <c r="J271" s="58"/>
      <c r="K271" s="99"/>
      <c r="L271" s="99"/>
      <c r="M271" s="68"/>
      <c r="N271" s="69"/>
      <c r="O271" s="11"/>
      <c r="P271" s="11"/>
      <c r="Q271" s="11"/>
      <c r="R271" s="11"/>
      <c r="S271" s="11"/>
      <c r="T271" s="11"/>
    </row>
    <row r="272" spans="1:20" ht="15.6" x14ac:dyDescent="0.25">
      <c r="A272" s="97">
        <f>IF(G272&lt;&gt;"",1+MAX($A$2:A271),"")</f>
        <v>165</v>
      </c>
      <c r="B272" s="282"/>
      <c r="C272" s="282"/>
      <c r="D272" s="188" t="s">
        <v>129</v>
      </c>
      <c r="E272" s="101" t="s">
        <v>32</v>
      </c>
      <c r="F272" s="66">
        <v>1</v>
      </c>
      <c r="G272" s="65">
        <v>0</v>
      </c>
      <c r="H272" s="66">
        <f t="shared" ref="H272:H274" si="209">(G272*F272)+F272</f>
        <v>1</v>
      </c>
      <c r="I272" s="58">
        <v>0</v>
      </c>
      <c r="J272" s="58">
        <v>0</v>
      </c>
      <c r="K272" s="99">
        <f t="shared" ref="K272:K274" si="210">I272*J272</f>
        <v>0</v>
      </c>
      <c r="L272" s="99">
        <v>0</v>
      </c>
      <c r="M272" s="68">
        <f t="shared" ref="M272:M274" si="211">+L272+K272</f>
        <v>0</v>
      </c>
      <c r="N272" s="69">
        <f t="shared" ref="N272:N274" si="212">H272*M272</f>
        <v>0</v>
      </c>
      <c r="O272" s="11"/>
      <c r="P272" s="11"/>
      <c r="Q272" s="11"/>
      <c r="R272" s="11"/>
      <c r="S272" s="11"/>
      <c r="T272" s="11"/>
    </row>
    <row r="273" spans="1:20" ht="15.6" x14ac:dyDescent="0.25">
      <c r="A273" s="97">
        <f>IF(G273&lt;&gt;"",1+MAX($A$2:A272),"")</f>
        <v>166</v>
      </c>
      <c r="B273" s="282"/>
      <c r="C273" s="282"/>
      <c r="D273" s="188" t="s">
        <v>130</v>
      </c>
      <c r="E273" s="101" t="s">
        <v>32</v>
      </c>
      <c r="F273" s="66">
        <v>1</v>
      </c>
      <c r="G273" s="65">
        <v>0</v>
      </c>
      <c r="H273" s="66">
        <f t="shared" ref="H273" si="213">(G273*F273)+F273</f>
        <v>1</v>
      </c>
      <c r="I273" s="58">
        <v>0</v>
      </c>
      <c r="J273" s="58">
        <v>0</v>
      </c>
      <c r="K273" s="99">
        <f t="shared" ref="K273" si="214">I273*J273</f>
        <v>0</v>
      </c>
      <c r="L273" s="99">
        <v>0</v>
      </c>
      <c r="M273" s="68">
        <f t="shared" ref="M273" si="215">+L273+K273</f>
        <v>0</v>
      </c>
      <c r="N273" s="69">
        <f t="shared" ref="N273" si="216">H273*M273</f>
        <v>0</v>
      </c>
      <c r="O273" s="11"/>
      <c r="P273" s="11"/>
      <c r="Q273" s="11"/>
      <c r="R273" s="11"/>
      <c r="S273" s="11"/>
      <c r="T273" s="11"/>
    </row>
    <row r="274" spans="1:20" ht="15.6" x14ac:dyDescent="0.25">
      <c r="A274" s="97">
        <f>IF(G274&lt;&gt;"",1+MAX($A$2:A273),"")</f>
        <v>167</v>
      </c>
      <c r="B274" s="282"/>
      <c r="C274" s="282"/>
      <c r="D274" s="188" t="s">
        <v>131</v>
      </c>
      <c r="E274" s="101" t="s">
        <v>32</v>
      </c>
      <c r="F274" s="66">
        <v>1</v>
      </c>
      <c r="G274" s="65">
        <v>0</v>
      </c>
      <c r="H274" s="66">
        <f t="shared" si="209"/>
        <v>1</v>
      </c>
      <c r="I274" s="58">
        <v>0</v>
      </c>
      <c r="J274" s="58">
        <v>0</v>
      </c>
      <c r="K274" s="99">
        <f t="shared" si="210"/>
        <v>0</v>
      </c>
      <c r="L274" s="99">
        <v>0</v>
      </c>
      <c r="M274" s="68">
        <f t="shared" si="211"/>
        <v>0</v>
      </c>
      <c r="N274" s="69">
        <f t="shared" si="212"/>
        <v>0</v>
      </c>
      <c r="O274" s="11"/>
      <c r="P274" s="11"/>
      <c r="Q274" s="11"/>
      <c r="R274" s="11"/>
      <c r="S274" s="11"/>
      <c r="T274" s="11"/>
    </row>
    <row r="275" spans="1:20" ht="15.6" x14ac:dyDescent="0.25">
      <c r="A275" s="97">
        <f>IF(G275&lt;&gt;"",1+MAX($A$2:A274),"")</f>
        <v>168</v>
      </c>
      <c r="B275" s="282"/>
      <c r="C275" s="282"/>
      <c r="D275" s="188" t="s">
        <v>132</v>
      </c>
      <c r="E275" s="101" t="s">
        <v>32</v>
      </c>
      <c r="F275" s="66">
        <v>1</v>
      </c>
      <c r="G275" s="65">
        <v>0</v>
      </c>
      <c r="H275" s="66">
        <f t="shared" ref="H275:H276" si="217">(G275*F275)+F275</f>
        <v>1</v>
      </c>
      <c r="I275" s="58">
        <v>0</v>
      </c>
      <c r="J275" s="58">
        <v>0</v>
      </c>
      <c r="K275" s="99">
        <f t="shared" si="183"/>
        <v>0</v>
      </c>
      <c r="L275" s="99">
        <v>0</v>
      </c>
      <c r="M275" s="68">
        <f t="shared" ref="M275:M276" si="218">+L275+K275</f>
        <v>0</v>
      </c>
      <c r="N275" s="69">
        <f t="shared" ref="N275:N276" si="219">H275*M275</f>
        <v>0</v>
      </c>
      <c r="O275" s="11"/>
      <c r="P275" s="11"/>
      <c r="Q275" s="11"/>
      <c r="R275" s="11"/>
      <c r="S275" s="11"/>
      <c r="T275" s="11"/>
    </row>
    <row r="276" spans="1:20" ht="15.6" x14ac:dyDescent="0.25">
      <c r="A276" s="97">
        <f>IF(G276&lt;&gt;"",1+MAX($A$2:A275),"")</f>
        <v>169</v>
      </c>
      <c r="B276" s="282"/>
      <c r="C276" s="282"/>
      <c r="D276" s="188" t="s">
        <v>133</v>
      </c>
      <c r="E276" s="101" t="s">
        <v>32</v>
      </c>
      <c r="F276" s="66">
        <v>1</v>
      </c>
      <c r="G276" s="65">
        <v>0</v>
      </c>
      <c r="H276" s="66">
        <f t="shared" si="217"/>
        <v>1</v>
      </c>
      <c r="I276" s="58">
        <v>0</v>
      </c>
      <c r="J276" s="58">
        <v>0</v>
      </c>
      <c r="K276" s="99">
        <f t="shared" si="183"/>
        <v>0</v>
      </c>
      <c r="L276" s="99">
        <v>0</v>
      </c>
      <c r="M276" s="68">
        <f t="shared" si="218"/>
        <v>0</v>
      </c>
      <c r="N276" s="69">
        <f t="shared" si="219"/>
        <v>0</v>
      </c>
      <c r="O276" s="11"/>
      <c r="P276" s="11"/>
      <c r="Q276" s="11"/>
      <c r="R276" s="11"/>
      <c r="S276" s="11"/>
      <c r="T276" s="11"/>
    </row>
    <row r="277" spans="1:20" ht="18" customHeight="1" x14ac:dyDescent="0.25">
      <c r="A277" s="97" t="str">
        <f>IF(G277&lt;&gt;"",1+MAX($A$2:A276),"")</f>
        <v/>
      </c>
      <c r="B277" s="282"/>
      <c r="C277" s="282"/>
      <c r="D277" s="86" t="s">
        <v>128</v>
      </c>
      <c r="E277" s="147"/>
      <c r="F277" s="66"/>
      <c r="G277" s="65"/>
      <c r="H277" s="66"/>
      <c r="I277" s="67"/>
      <c r="J277" s="67"/>
      <c r="K277" s="99"/>
      <c r="L277" s="67"/>
      <c r="M277" s="68"/>
      <c r="N277" s="70"/>
      <c r="O277" s="11"/>
      <c r="P277" s="11"/>
      <c r="Q277" s="11"/>
      <c r="R277" s="11"/>
      <c r="S277" s="11"/>
      <c r="T277" s="11"/>
    </row>
    <row r="278" spans="1:20" ht="18" customHeight="1" x14ac:dyDescent="0.25">
      <c r="A278" s="97">
        <f>IF(G278&lt;&gt;"",1+MAX($A$2:A277),"")</f>
        <v>170</v>
      </c>
      <c r="B278" s="282"/>
      <c r="C278" s="282"/>
      <c r="D278" s="54" t="s">
        <v>134</v>
      </c>
      <c r="E278" s="101" t="s">
        <v>32</v>
      </c>
      <c r="F278" s="66">
        <v>10</v>
      </c>
      <c r="G278" s="65">
        <v>0</v>
      </c>
      <c r="H278" s="66">
        <f t="shared" ref="H278:H279" si="220">(G278*F278)+F278</f>
        <v>10</v>
      </c>
      <c r="I278" s="58">
        <v>0</v>
      </c>
      <c r="J278" s="58">
        <v>0</v>
      </c>
      <c r="K278" s="99">
        <f t="shared" ref="K278:K279" si="221">I278*J278</f>
        <v>0</v>
      </c>
      <c r="L278" s="99">
        <v>0</v>
      </c>
      <c r="M278" s="68">
        <f t="shared" ref="M278:M279" si="222">+L278+K278</f>
        <v>0</v>
      </c>
      <c r="N278" s="69">
        <f t="shared" ref="N278:N279" si="223">H278*M278</f>
        <v>0</v>
      </c>
      <c r="O278" s="11"/>
      <c r="P278" s="11"/>
      <c r="Q278" s="11"/>
      <c r="R278" s="11"/>
      <c r="S278" s="11"/>
      <c r="T278" s="11"/>
    </row>
    <row r="279" spans="1:20" ht="18" customHeight="1" x14ac:dyDescent="0.25">
      <c r="A279" s="97">
        <f>IF(G279&lt;&gt;"",1+MAX($A$2:A278),"")</f>
        <v>171</v>
      </c>
      <c r="B279" s="282"/>
      <c r="C279" s="282"/>
      <c r="D279" s="54" t="s">
        <v>183</v>
      </c>
      <c r="E279" s="101" t="s">
        <v>32</v>
      </c>
      <c r="F279" s="66">
        <v>5</v>
      </c>
      <c r="G279" s="65">
        <v>0</v>
      </c>
      <c r="H279" s="66">
        <f t="shared" si="220"/>
        <v>5</v>
      </c>
      <c r="I279" s="58">
        <v>0</v>
      </c>
      <c r="J279" s="58">
        <v>0</v>
      </c>
      <c r="K279" s="99">
        <f t="shared" si="221"/>
        <v>0</v>
      </c>
      <c r="L279" s="99">
        <v>0</v>
      </c>
      <c r="M279" s="68">
        <f t="shared" si="222"/>
        <v>0</v>
      </c>
      <c r="N279" s="69">
        <f t="shared" si="223"/>
        <v>0</v>
      </c>
      <c r="O279" s="11"/>
      <c r="P279" s="11"/>
      <c r="Q279" s="11"/>
      <c r="R279" s="11"/>
      <c r="S279" s="11"/>
      <c r="T279" s="11"/>
    </row>
    <row r="280" spans="1:20" ht="18" customHeight="1" x14ac:dyDescent="0.25">
      <c r="A280" s="97" t="str">
        <f>IF(G280&lt;&gt;"",1+MAX($A$2:A279),"")</f>
        <v/>
      </c>
      <c r="B280" s="282"/>
      <c r="C280" s="282"/>
      <c r="D280" s="86" t="s">
        <v>135</v>
      </c>
      <c r="E280" s="147"/>
      <c r="F280" s="66"/>
      <c r="G280" s="65"/>
      <c r="H280" s="66"/>
      <c r="I280" s="67"/>
      <c r="J280" s="67"/>
      <c r="K280" s="99"/>
      <c r="L280" s="67"/>
      <c r="M280" s="68"/>
      <c r="N280" s="70"/>
      <c r="O280" s="11"/>
      <c r="P280" s="11"/>
      <c r="Q280" s="11"/>
      <c r="R280" s="11"/>
      <c r="S280" s="11"/>
      <c r="T280" s="11"/>
    </row>
    <row r="281" spans="1:20" ht="18" customHeight="1" x14ac:dyDescent="0.25">
      <c r="A281" s="97">
        <f>IF(G281&lt;&gt;"",1+MAX($A$2:A280),"")</f>
        <v>172</v>
      </c>
      <c r="B281" s="282"/>
      <c r="C281" s="282"/>
      <c r="D281" s="54" t="s">
        <v>184</v>
      </c>
      <c r="E281" s="101" t="s">
        <v>32</v>
      </c>
      <c r="F281" s="66">
        <v>1</v>
      </c>
      <c r="G281" s="65">
        <v>0</v>
      </c>
      <c r="H281" s="66">
        <f t="shared" ref="H281" si="224">(G281*F281)+F281</f>
        <v>1</v>
      </c>
      <c r="I281" s="58">
        <v>0</v>
      </c>
      <c r="J281" s="58">
        <v>0</v>
      </c>
      <c r="K281" s="99">
        <f t="shared" ref="K281" si="225">I281*J281</f>
        <v>0</v>
      </c>
      <c r="L281" s="99">
        <v>0</v>
      </c>
      <c r="M281" s="68">
        <f t="shared" ref="M281" si="226">+L281+K281</f>
        <v>0</v>
      </c>
      <c r="N281" s="69">
        <f t="shared" ref="N281" si="227">H281*M281</f>
        <v>0</v>
      </c>
      <c r="O281" s="11"/>
      <c r="P281" s="11"/>
      <c r="Q281" s="11"/>
      <c r="R281" s="11"/>
      <c r="S281" s="11"/>
      <c r="T281" s="11"/>
    </row>
    <row r="282" spans="1:20" ht="18" customHeight="1" x14ac:dyDescent="0.25">
      <c r="A282" s="97" t="str">
        <f>IF(G282&lt;&gt;"",1+MAX($A$2:A281),"")</f>
        <v/>
      </c>
      <c r="B282" s="282"/>
      <c r="C282" s="282"/>
      <c r="D282" s="86" t="s">
        <v>136</v>
      </c>
      <c r="E282" s="147"/>
      <c r="F282" s="66"/>
      <c r="G282" s="65"/>
      <c r="H282" s="66"/>
      <c r="I282" s="67"/>
      <c r="J282" s="67"/>
      <c r="K282" s="99"/>
      <c r="L282" s="67"/>
      <c r="M282" s="68"/>
      <c r="N282" s="70"/>
      <c r="O282" s="11"/>
      <c r="P282" s="11"/>
      <c r="Q282" s="11"/>
      <c r="R282" s="11"/>
      <c r="S282" s="11"/>
      <c r="T282" s="11"/>
    </row>
    <row r="283" spans="1:20" ht="18" customHeight="1" x14ac:dyDescent="0.25">
      <c r="A283" s="97">
        <f>IF(G283&lt;&gt;"",1+MAX($A$2:A282),"")</f>
        <v>173</v>
      </c>
      <c r="B283" s="282"/>
      <c r="C283" s="282"/>
      <c r="D283" s="54" t="s">
        <v>391</v>
      </c>
      <c r="E283" s="101" t="s">
        <v>32</v>
      </c>
      <c r="F283" s="66">
        <v>1</v>
      </c>
      <c r="G283" s="65">
        <v>0</v>
      </c>
      <c r="H283" s="66">
        <f t="shared" ref="H283" si="228">(G283*F283)+F283</f>
        <v>1</v>
      </c>
      <c r="I283" s="58">
        <v>0</v>
      </c>
      <c r="J283" s="58">
        <v>0</v>
      </c>
      <c r="K283" s="99">
        <f t="shared" ref="K283" si="229">I283*J283</f>
        <v>0</v>
      </c>
      <c r="L283" s="99">
        <v>0</v>
      </c>
      <c r="M283" s="68">
        <f t="shared" ref="M283" si="230">+L283+K283</f>
        <v>0</v>
      </c>
      <c r="N283" s="69">
        <f t="shared" ref="N283" si="231">H283*M283</f>
        <v>0</v>
      </c>
      <c r="O283" s="11"/>
      <c r="P283" s="11"/>
      <c r="Q283" s="11"/>
      <c r="R283" s="11"/>
      <c r="S283" s="11"/>
      <c r="T283" s="11"/>
    </row>
    <row r="284" spans="1:20" ht="18" customHeight="1" x14ac:dyDescent="0.25">
      <c r="A284" s="97" t="str">
        <f>IF(G284&lt;&gt;"",1+MAX($A$2:A283),"")</f>
        <v/>
      </c>
      <c r="B284" s="282"/>
      <c r="C284" s="282"/>
      <c r="D284" s="86" t="s">
        <v>121</v>
      </c>
      <c r="E284" s="147"/>
      <c r="F284" s="66"/>
      <c r="G284" s="65"/>
      <c r="H284" s="66"/>
      <c r="I284" s="67"/>
      <c r="J284" s="67"/>
      <c r="K284" s="99"/>
      <c r="L284" s="67"/>
      <c r="M284" s="68"/>
      <c r="N284" s="70"/>
      <c r="O284" s="11"/>
      <c r="P284" s="11"/>
      <c r="Q284" s="11"/>
      <c r="R284" s="11"/>
      <c r="S284" s="11"/>
      <c r="T284" s="11"/>
    </row>
    <row r="285" spans="1:20" ht="31.2" x14ac:dyDescent="0.25">
      <c r="A285" s="97">
        <f>IF(G285&lt;&gt;"",1+MAX($A$2:A284),"")</f>
        <v>174</v>
      </c>
      <c r="B285" s="282"/>
      <c r="C285" s="282"/>
      <c r="D285" s="188" t="s">
        <v>122</v>
      </c>
      <c r="E285" s="101" t="s">
        <v>32</v>
      </c>
      <c r="F285" s="66">
        <v>1</v>
      </c>
      <c r="G285" s="65">
        <v>0</v>
      </c>
      <c r="H285" s="66">
        <f t="shared" ref="H285:H287" si="232">(G285*F285)+F285</f>
        <v>1</v>
      </c>
      <c r="I285" s="58">
        <v>0</v>
      </c>
      <c r="J285" s="58">
        <v>0</v>
      </c>
      <c r="K285" s="99">
        <f t="shared" ref="K285:K287" si="233">I285*J285</f>
        <v>0</v>
      </c>
      <c r="L285" s="99">
        <v>0</v>
      </c>
      <c r="M285" s="68">
        <f t="shared" ref="M285:M287" si="234">+L285+K285</f>
        <v>0</v>
      </c>
      <c r="N285" s="69">
        <f t="shared" ref="N285:N287" si="235">H285*M285</f>
        <v>0</v>
      </c>
      <c r="O285" s="11"/>
      <c r="P285" s="11"/>
      <c r="Q285" s="11"/>
      <c r="R285" s="11"/>
      <c r="S285" s="11"/>
      <c r="T285" s="11"/>
    </row>
    <row r="286" spans="1:20" ht="31.2" x14ac:dyDescent="0.25">
      <c r="A286" s="97">
        <f>IF(G286&lt;&gt;"",1+MAX($A$2:A285),"")</f>
        <v>175</v>
      </c>
      <c r="B286" s="282"/>
      <c r="C286" s="282"/>
      <c r="D286" s="188" t="s">
        <v>123</v>
      </c>
      <c r="E286" s="101" t="s">
        <v>32</v>
      </c>
      <c r="F286" s="66">
        <v>1</v>
      </c>
      <c r="G286" s="65">
        <v>0</v>
      </c>
      <c r="H286" s="66">
        <f t="shared" si="232"/>
        <v>1</v>
      </c>
      <c r="I286" s="58">
        <v>0</v>
      </c>
      <c r="J286" s="58">
        <v>0</v>
      </c>
      <c r="K286" s="99">
        <f t="shared" si="233"/>
        <v>0</v>
      </c>
      <c r="L286" s="99">
        <v>0</v>
      </c>
      <c r="M286" s="68">
        <f t="shared" si="234"/>
        <v>0</v>
      </c>
      <c r="N286" s="69">
        <f t="shared" si="235"/>
        <v>0</v>
      </c>
      <c r="O286" s="11"/>
      <c r="P286" s="11"/>
      <c r="Q286" s="11"/>
      <c r="R286" s="11"/>
      <c r="S286" s="11"/>
      <c r="T286" s="11"/>
    </row>
    <row r="287" spans="1:20" ht="31.2" x14ac:dyDescent="0.25">
      <c r="A287" s="97">
        <f>IF(G287&lt;&gt;"",1+MAX($A$2:A286),"")</f>
        <v>176</v>
      </c>
      <c r="B287" s="282"/>
      <c r="C287" s="282"/>
      <c r="D287" s="188" t="s">
        <v>124</v>
      </c>
      <c r="E287" s="101" t="s">
        <v>32</v>
      </c>
      <c r="F287" s="66">
        <v>1</v>
      </c>
      <c r="G287" s="65">
        <v>0</v>
      </c>
      <c r="H287" s="66">
        <f t="shared" si="232"/>
        <v>1</v>
      </c>
      <c r="I287" s="58">
        <v>0</v>
      </c>
      <c r="J287" s="58">
        <v>0</v>
      </c>
      <c r="K287" s="99">
        <f t="shared" si="233"/>
        <v>0</v>
      </c>
      <c r="L287" s="99">
        <v>0</v>
      </c>
      <c r="M287" s="68">
        <f t="shared" si="234"/>
        <v>0</v>
      </c>
      <c r="N287" s="69">
        <f t="shared" si="235"/>
        <v>0</v>
      </c>
      <c r="O287" s="11"/>
      <c r="P287" s="11"/>
      <c r="Q287" s="11"/>
      <c r="R287" s="11"/>
      <c r="S287" s="11"/>
      <c r="T287" s="11"/>
    </row>
    <row r="288" spans="1:20" ht="18" customHeight="1" x14ac:dyDescent="0.25">
      <c r="A288" s="97" t="str">
        <f>IF(G288&lt;&gt;"",1+MAX($A$2:A287),"")</f>
        <v/>
      </c>
      <c r="B288" s="282"/>
      <c r="C288" s="282"/>
      <c r="D288" s="86" t="s">
        <v>125</v>
      </c>
      <c r="E288" s="147"/>
      <c r="F288" s="66"/>
      <c r="G288" s="65"/>
      <c r="H288" s="66"/>
      <c r="I288" s="67"/>
      <c r="J288" s="67"/>
      <c r="K288" s="99"/>
      <c r="L288" s="67"/>
      <c r="M288" s="68"/>
      <c r="N288" s="70"/>
      <c r="O288" s="11"/>
      <c r="P288" s="11"/>
      <c r="Q288" s="11"/>
      <c r="R288" s="11"/>
      <c r="S288" s="11"/>
      <c r="T288" s="11"/>
    </row>
    <row r="289" spans="1:20" ht="15.6" x14ac:dyDescent="0.25">
      <c r="A289" s="97">
        <f>IF(G289&lt;&gt;"",1+MAX($A$2:A288),"")</f>
        <v>177</v>
      </c>
      <c r="B289" s="282"/>
      <c r="C289" s="282"/>
      <c r="D289" s="188" t="s">
        <v>126</v>
      </c>
      <c r="E289" s="101" t="s">
        <v>32</v>
      </c>
      <c r="F289" s="66">
        <v>3</v>
      </c>
      <c r="G289" s="65">
        <v>0</v>
      </c>
      <c r="H289" s="66">
        <f t="shared" ref="H289" si="236">(G289*F289)+F289</f>
        <v>3</v>
      </c>
      <c r="I289" s="58">
        <v>0</v>
      </c>
      <c r="J289" s="58">
        <v>0</v>
      </c>
      <c r="K289" s="99">
        <f t="shared" ref="K289" si="237">I289*J289</f>
        <v>0</v>
      </c>
      <c r="L289" s="99">
        <v>0</v>
      </c>
      <c r="M289" s="68">
        <f t="shared" ref="M289" si="238">+L289+K289</f>
        <v>0</v>
      </c>
      <c r="N289" s="69">
        <f t="shared" ref="N289" si="239">H289*M289</f>
        <v>0</v>
      </c>
      <c r="O289" s="11"/>
      <c r="P289" s="11"/>
      <c r="Q289" s="11"/>
      <c r="R289" s="11"/>
      <c r="S289" s="11"/>
      <c r="T289" s="11"/>
    </row>
    <row r="290" spans="1:20" ht="18" customHeight="1" x14ac:dyDescent="0.25">
      <c r="A290" s="97" t="str">
        <f>IF(G290&lt;&gt;"",1+MAX($A$2:A289),"")</f>
        <v/>
      </c>
      <c r="B290" s="282"/>
      <c r="C290" s="282"/>
      <c r="D290" s="86" t="s">
        <v>56</v>
      </c>
      <c r="E290" s="147"/>
      <c r="F290" s="66"/>
      <c r="G290" s="65"/>
      <c r="H290" s="66"/>
      <c r="I290" s="67"/>
      <c r="J290" s="67"/>
      <c r="K290" s="99"/>
      <c r="L290" s="67"/>
      <c r="M290" s="68"/>
      <c r="N290" s="70"/>
      <c r="O290" s="11"/>
      <c r="P290" s="11"/>
      <c r="Q290" s="11"/>
      <c r="R290" s="11"/>
      <c r="S290" s="11"/>
      <c r="T290" s="11"/>
    </row>
    <row r="291" spans="1:20" ht="31.2" x14ac:dyDescent="0.25">
      <c r="A291" s="97" t="str">
        <f>IF(G291&lt;&gt;"",1+MAX($A$2:A290),"")</f>
        <v/>
      </c>
      <c r="B291" s="282"/>
      <c r="C291" s="282"/>
      <c r="D291" s="204" t="s">
        <v>542</v>
      </c>
      <c r="E291" s="101"/>
      <c r="F291" s="66"/>
      <c r="G291" s="65"/>
      <c r="H291" s="66"/>
      <c r="I291" s="58"/>
      <c r="J291" s="58"/>
      <c r="K291" s="99"/>
      <c r="L291" s="99"/>
      <c r="M291" s="68"/>
      <c r="N291" s="69"/>
      <c r="O291" s="11"/>
      <c r="P291" s="11"/>
      <c r="Q291" s="11"/>
      <c r="R291" s="11"/>
      <c r="S291" s="11"/>
      <c r="T291" s="11"/>
    </row>
    <row r="292" spans="1:20" ht="18" customHeight="1" x14ac:dyDescent="0.25">
      <c r="A292" s="97">
        <f>IF(G292&lt;&gt;"",1+MAX($A$2:A291),"")</f>
        <v>178</v>
      </c>
      <c r="B292" s="282"/>
      <c r="C292" s="282"/>
      <c r="D292" s="54" t="s">
        <v>106</v>
      </c>
      <c r="E292" s="101" t="s">
        <v>32</v>
      </c>
      <c r="F292" s="66">
        <v>3</v>
      </c>
      <c r="G292" s="65">
        <v>0</v>
      </c>
      <c r="H292" s="66">
        <f t="shared" si="186"/>
        <v>3</v>
      </c>
      <c r="I292" s="58">
        <v>0</v>
      </c>
      <c r="J292" s="58">
        <v>0</v>
      </c>
      <c r="K292" s="99">
        <f t="shared" si="183"/>
        <v>0</v>
      </c>
      <c r="L292" s="99">
        <v>0</v>
      </c>
      <c r="M292" s="68">
        <f t="shared" ref="M292:M295" si="240">+L292+K292</f>
        <v>0</v>
      </c>
      <c r="N292" s="69">
        <f t="shared" ref="N292:N295" si="241">H292*M292</f>
        <v>0</v>
      </c>
      <c r="O292" s="11"/>
      <c r="P292" s="11"/>
      <c r="Q292" s="11"/>
      <c r="R292" s="11"/>
      <c r="S292" s="11"/>
      <c r="T292" s="11"/>
    </row>
    <row r="293" spans="1:20" ht="18" customHeight="1" x14ac:dyDescent="0.25">
      <c r="A293" s="97">
        <f>IF(G293&lt;&gt;"",1+MAX($A$2:A292),"")</f>
        <v>179</v>
      </c>
      <c r="B293" s="282"/>
      <c r="C293" s="282"/>
      <c r="D293" s="54" t="s">
        <v>107</v>
      </c>
      <c r="E293" s="101" t="s">
        <v>32</v>
      </c>
      <c r="F293" s="66">
        <v>5</v>
      </c>
      <c r="G293" s="65">
        <v>0</v>
      </c>
      <c r="H293" s="66">
        <f t="shared" si="186"/>
        <v>5</v>
      </c>
      <c r="I293" s="58">
        <v>0</v>
      </c>
      <c r="J293" s="58">
        <v>0</v>
      </c>
      <c r="K293" s="99">
        <f t="shared" si="183"/>
        <v>0</v>
      </c>
      <c r="L293" s="99">
        <v>0</v>
      </c>
      <c r="M293" s="68">
        <f t="shared" si="240"/>
        <v>0</v>
      </c>
      <c r="N293" s="69">
        <f t="shared" si="241"/>
        <v>0</v>
      </c>
      <c r="O293" s="11"/>
      <c r="P293" s="11"/>
      <c r="Q293" s="11"/>
      <c r="R293" s="11"/>
      <c r="S293" s="11"/>
      <c r="T293" s="11"/>
    </row>
    <row r="294" spans="1:20" ht="18" customHeight="1" x14ac:dyDescent="0.25">
      <c r="A294" s="97">
        <f>IF(G294&lt;&gt;"",1+MAX($A$2:A293),"")</f>
        <v>180</v>
      </c>
      <c r="B294" s="282"/>
      <c r="C294" s="282"/>
      <c r="D294" s="54" t="s">
        <v>108</v>
      </c>
      <c r="E294" s="101" t="s">
        <v>32</v>
      </c>
      <c r="F294" s="66">
        <v>1</v>
      </c>
      <c r="G294" s="65">
        <v>0</v>
      </c>
      <c r="H294" s="66">
        <f t="shared" si="186"/>
        <v>1</v>
      </c>
      <c r="I294" s="58">
        <v>0</v>
      </c>
      <c r="J294" s="58">
        <v>0</v>
      </c>
      <c r="K294" s="99">
        <f t="shared" si="183"/>
        <v>0</v>
      </c>
      <c r="L294" s="99">
        <v>0</v>
      </c>
      <c r="M294" s="68">
        <f t="shared" si="240"/>
        <v>0</v>
      </c>
      <c r="N294" s="69">
        <f t="shared" si="241"/>
        <v>0</v>
      </c>
      <c r="O294" s="11"/>
      <c r="P294" s="11"/>
      <c r="Q294" s="11"/>
      <c r="R294" s="11"/>
      <c r="S294" s="11"/>
      <c r="T294" s="11"/>
    </row>
    <row r="295" spans="1:20" ht="18.600000000000001" customHeight="1" x14ac:dyDescent="0.25">
      <c r="A295" s="97">
        <f>IF(G295&lt;&gt;"",1+MAX($A$2:A294),"")</f>
        <v>181</v>
      </c>
      <c r="B295" s="282"/>
      <c r="C295" s="282"/>
      <c r="D295" s="54" t="s">
        <v>109</v>
      </c>
      <c r="E295" s="101" t="s">
        <v>32</v>
      </c>
      <c r="F295" s="66">
        <v>2</v>
      </c>
      <c r="G295" s="65">
        <v>0</v>
      </c>
      <c r="H295" s="66">
        <f t="shared" si="186"/>
        <v>2</v>
      </c>
      <c r="I295" s="58">
        <v>0</v>
      </c>
      <c r="J295" s="58">
        <v>0</v>
      </c>
      <c r="K295" s="99">
        <f t="shared" si="183"/>
        <v>0</v>
      </c>
      <c r="L295" s="99">
        <v>0</v>
      </c>
      <c r="M295" s="68">
        <f t="shared" si="240"/>
        <v>0</v>
      </c>
      <c r="N295" s="69">
        <f t="shared" si="241"/>
        <v>0</v>
      </c>
      <c r="O295" s="11"/>
      <c r="P295" s="11"/>
      <c r="Q295" s="11"/>
      <c r="R295" s="11"/>
      <c r="S295" s="11"/>
      <c r="T295" s="11"/>
    </row>
    <row r="296" spans="1:20" ht="18" customHeight="1" x14ac:dyDescent="0.3">
      <c r="A296" s="96" t="str">
        <f>IF(G296&lt;&gt;"",1+MAX($A$2:A295),"")</f>
        <v/>
      </c>
      <c r="B296" s="282"/>
      <c r="C296" s="282"/>
      <c r="D296" s="86" t="s">
        <v>57</v>
      </c>
      <c r="E296" s="151"/>
      <c r="F296" s="104"/>
      <c r="G296" s="88"/>
      <c r="H296" s="66"/>
      <c r="I296" s="87"/>
      <c r="J296" s="87"/>
      <c r="K296" s="105"/>
      <c r="L296" s="87"/>
      <c r="M296" s="68"/>
      <c r="N296" s="70"/>
      <c r="O296" s="11"/>
      <c r="P296" s="11"/>
      <c r="Q296" s="11"/>
      <c r="R296" s="11"/>
      <c r="S296" s="11"/>
      <c r="T296" s="11"/>
    </row>
    <row r="297" spans="1:20" ht="18" customHeight="1" x14ac:dyDescent="0.25">
      <c r="A297" s="62">
        <f>IF(G297&lt;&gt;"",1+MAX($A$2:A296),"")</f>
        <v>182</v>
      </c>
      <c r="B297" s="282"/>
      <c r="C297" s="282"/>
      <c r="D297" s="54" t="s">
        <v>43</v>
      </c>
      <c r="E297" s="101" t="s">
        <v>58</v>
      </c>
      <c r="F297" s="66">
        <v>1409</v>
      </c>
      <c r="G297" s="65">
        <v>0.1</v>
      </c>
      <c r="H297" s="66">
        <f t="shared" ref="H297" si="242">(G297*F297)+F297</f>
        <v>1549.9</v>
      </c>
      <c r="I297" s="58">
        <v>0</v>
      </c>
      <c r="J297" s="58">
        <v>0</v>
      </c>
      <c r="K297" s="99">
        <f>I297*J297</f>
        <v>0</v>
      </c>
      <c r="L297" s="99">
        <v>0</v>
      </c>
      <c r="M297" s="68">
        <f>+L297+K297</f>
        <v>0</v>
      </c>
      <c r="N297" s="69">
        <f>H297*M297</f>
        <v>0</v>
      </c>
      <c r="O297" s="11"/>
      <c r="P297" s="11"/>
      <c r="Q297" s="11"/>
      <c r="R297" s="11"/>
      <c r="S297" s="11"/>
      <c r="T297" s="11"/>
    </row>
    <row r="298" spans="1:20" ht="18" customHeight="1" x14ac:dyDescent="0.25">
      <c r="A298" s="62">
        <f>IF(G298&lt;&gt;"",1+MAX($A$2:A297),"")</f>
        <v>183</v>
      </c>
      <c r="B298" s="282"/>
      <c r="C298" s="282"/>
      <c r="D298" s="54" t="s">
        <v>141</v>
      </c>
      <c r="E298" s="101" t="s">
        <v>58</v>
      </c>
      <c r="F298" s="66">
        <v>345</v>
      </c>
      <c r="G298" s="65">
        <v>0.1</v>
      </c>
      <c r="H298" s="66">
        <f t="shared" ref="H298" si="243">(G298*F298)+F298</f>
        <v>379.5</v>
      </c>
      <c r="I298" s="58">
        <v>0</v>
      </c>
      <c r="J298" s="58">
        <v>0</v>
      </c>
      <c r="K298" s="99">
        <f>I298*J298</f>
        <v>0</v>
      </c>
      <c r="L298" s="99">
        <v>0</v>
      </c>
      <c r="M298" s="68">
        <f>+L298+K298</f>
        <v>0</v>
      </c>
      <c r="N298" s="69">
        <f>H298*M298</f>
        <v>0</v>
      </c>
      <c r="O298" s="11"/>
      <c r="P298" s="11"/>
      <c r="Q298" s="11"/>
      <c r="R298" s="11"/>
      <c r="S298" s="11"/>
      <c r="T298" s="11"/>
    </row>
    <row r="299" spans="1:20" ht="18" customHeight="1" x14ac:dyDescent="0.3">
      <c r="A299" s="96" t="str">
        <f>IF(G299&lt;&gt;"",1+MAX($A$2:A298),"")</f>
        <v/>
      </c>
      <c r="B299" s="282"/>
      <c r="C299" s="282"/>
      <c r="D299" s="86" t="s">
        <v>59</v>
      </c>
      <c r="E299" s="151"/>
      <c r="F299" s="104"/>
      <c r="G299" s="88"/>
      <c r="H299" s="66"/>
      <c r="I299" s="87"/>
      <c r="J299" s="87"/>
      <c r="K299" s="105"/>
      <c r="L299" s="87"/>
      <c r="M299" s="68"/>
      <c r="N299" s="70"/>
      <c r="O299" s="11"/>
      <c r="P299" s="11"/>
      <c r="Q299" s="11"/>
      <c r="R299" s="11"/>
      <c r="S299" s="11"/>
      <c r="T299" s="11"/>
    </row>
    <row r="300" spans="1:20" ht="18" customHeight="1" x14ac:dyDescent="0.25">
      <c r="A300" s="62">
        <f>IF(G300&lt;&gt;"",1+MAX($A$2:A299),"")</f>
        <v>184</v>
      </c>
      <c r="B300" s="282"/>
      <c r="C300" s="282"/>
      <c r="D300" s="54" t="s">
        <v>43</v>
      </c>
      <c r="E300" s="101" t="s">
        <v>7</v>
      </c>
      <c r="F300" s="66">
        <v>899</v>
      </c>
      <c r="G300" s="65">
        <v>0.1</v>
      </c>
      <c r="H300" s="66">
        <f t="shared" ref="H300" si="244">(G300*F300)+F300</f>
        <v>988.9</v>
      </c>
      <c r="I300" s="58">
        <v>0</v>
      </c>
      <c r="J300" s="58">
        <v>0</v>
      </c>
      <c r="K300" s="99">
        <f>I300*J300</f>
        <v>0</v>
      </c>
      <c r="L300" s="99">
        <v>0</v>
      </c>
      <c r="M300" s="68">
        <f>+L300+K300</f>
        <v>0</v>
      </c>
      <c r="N300" s="69">
        <f>H300*M300</f>
        <v>0</v>
      </c>
      <c r="O300" s="11"/>
      <c r="P300" s="11"/>
      <c r="Q300" s="11"/>
      <c r="R300" s="11"/>
      <c r="S300" s="11"/>
      <c r="T300" s="11"/>
    </row>
    <row r="301" spans="1:20" ht="18" customHeight="1" x14ac:dyDescent="0.3">
      <c r="A301" s="96" t="str">
        <f>IF(G301&lt;&gt;"",1+MAX($A$2:A300),"")</f>
        <v/>
      </c>
      <c r="B301" s="282"/>
      <c r="C301" s="282"/>
      <c r="D301" s="86" t="s">
        <v>39</v>
      </c>
      <c r="E301" s="147"/>
      <c r="F301" s="104"/>
      <c r="G301" s="88"/>
      <c r="H301" s="66"/>
      <c r="I301" s="87"/>
      <c r="J301" s="87"/>
      <c r="K301" s="105"/>
      <c r="L301" s="87"/>
      <c r="M301" s="68"/>
      <c r="N301" s="70"/>
      <c r="O301" s="11"/>
      <c r="P301" s="11"/>
      <c r="Q301" s="11"/>
      <c r="R301" s="11"/>
      <c r="S301" s="11"/>
      <c r="T301" s="11"/>
    </row>
    <row r="302" spans="1:20" ht="18" customHeight="1" x14ac:dyDescent="0.25">
      <c r="A302" s="97">
        <f>IF(G302&lt;&gt;"",1+MAX($A$2:A301),"")</f>
        <v>185</v>
      </c>
      <c r="B302" s="282"/>
      <c r="C302" s="282"/>
      <c r="D302" s="188" t="s">
        <v>110</v>
      </c>
      <c r="E302" s="101" t="s">
        <v>32</v>
      </c>
      <c r="F302" s="66">
        <v>2</v>
      </c>
      <c r="G302" s="65">
        <v>0</v>
      </c>
      <c r="H302" s="66">
        <f t="shared" ref="H302:H314" si="245">(G302*F302)+F302</f>
        <v>2</v>
      </c>
      <c r="I302" s="58">
        <v>0</v>
      </c>
      <c r="J302" s="58">
        <v>0</v>
      </c>
      <c r="K302" s="99">
        <f t="shared" ref="K302:K321" si="246">I302*J302</f>
        <v>0</v>
      </c>
      <c r="L302" s="99">
        <v>0</v>
      </c>
      <c r="M302" s="68">
        <f t="shared" ref="M302:M314" si="247">+L302+K302</f>
        <v>0</v>
      </c>
      <c r="N302" s="69">
        <f t="shared" ref="N302:N314" si="248">H302*M302</f>
        <v>0</v>
      </c>
      <c r="O302" s="11"/>
      <c r="P302" s="11"/>
      <c r="Q302" s="11"/>
      <c r="R302" s="11"/>
      <c r="S302" s="11"/>
      <c r="T302" s="11"/>
    </row>
    <row r="303" spans="1:20" ht="31.2" x14ac:dyDescent="0.25">
      <c r="A303" s="62">
        <f>IF(G303&lt;&gt;"",1+MAX($A$2:A302),"")</f>
        <v>186</v>
      </c>
      <c r="B303" s="282"/>
      <c r="C303" s="282"/>
      <c r="D303" s="188" t="s">
        <v>119</v>
      </c>
      <c r="E303" s="101" t="s">
        <v>32</v>
      </c>
      <c r="F303" s="66">
        <v>2</v>
      </c>
      <c r="G303" s="65">
        <v>0</v>
      </c>
      <c r="H303" s="66">
        <f t="shared" si="245"/>
        <v>2</v>
      </c>
      <c r="I303" s="58">
        <v>0</v>
      </c>
      <c r="J303" s="58">
        <v>0</v>
      </c>
      <c r="K303" s="99">
        <f t="shared" si="246"/>
        <v>0</v>
      </c>
      <c r="L303" s="99">
        <v>0</v>
      </c>
      <c r="M303" s="68">
        <f t="shared" si="247"/>
        <v>0</v>
      </c>
      <c r="N303" s="69">
        <f t="shared" si="248"/>
        <v>0</v>
      </c>
      <c r="O303" s="11"/>
      <c r="P303" s="11"/>
      <c r="Q303" s="11"/>
      <c r="R303" s="11"/>
      <c r="S303" s="11"/>
      <c r="T303" s="11"/>
    </row>
    <row r="304" spans="1:20" ht="18" customHeight="1" x14ac:dyDescent="0.25">
      <c r="A304" s="62">
        <f>IF(G304&lt;&gt;"",1+MAX($A$2:A303),"")</f>
        <v>187</v>
      </c>
      <c r="B304" s="282"/>
      <c r="C304" s="282"/>
      <c r="D304" s="188" t="s">
        <v>111</v>
      </c>
      <c r="E304" s="101" t="s">
        <v>32</v>
      </c>
      <c r="F304" s="66">
        <v>2</v>
      </c>
      <c r="G304" s="65">
        <v>0</v>
      </c>
      <c r="H304" s="66">
        <f t="shared" si="245"/>
        <v>2</v>
      </c>
      <c r="I304" s="58">
        <v>0</v>
      </c>
      <c r="J304" s="58">
        <v>0</v>
      </c>
      <c r="K304" s="99">
        <f t="shared" si="246"/>
        <v>0</v>
      </c>
      <c r="L304" s="99">
        <v>0</v>
      </c>
      <c r="M304" s="68">
        <f t="shared" si="247"/>
        <v>0</v>
      </c>
      <c r="N304" s="69">
        <f t="shared" si="248"/>
        <v>0</v>
      </c>
      <c r="O304" s="11"/>
      <c r="P304" s="11"/>
      <c r="Q304" s="11"/>
      <c r="R304" s="11"/>
      <c r="S304" s="11"/>
      <c r="T304" s="11"/>
    </row>
    <row r="305" spans="1:20" ht="18" customHeight="1" x14ac:dyDescent="0.25">
      <c r="A305" s="62">
        <f>IF(G305&lt;&gt;"",1+MAX($A$2:A304),"")</f>
        <v>188</v>
      </c>
      <c r="B305" s="282"/>
      <c r="C305" s="282"/>
      <c r="D305" s="188" t="s">
        <v>112</v>
      </c>
      <c r="E305" s="101" t="s">
        <v>32</v>
      </c>
      <c r="F305" s="66">
        <v>1</v>
      </c>
      <c r="G305" s="65">
        <v>0</v>
      </c>
      <c r="H305" s="66">
        <f t="shared" si="245"/>
        <v>1</v>
      </c>
      <c r="I305" s="58">
        <v>0</v>
      </c>
      <c r="J305" s="58">
        <v>0</v>
      </c>
      <c r="K305" s="99">
        <f t="shared" si="246"/>
        <v>0</v>
      </c>
      <c r="L305" s="99">
        <v>0</v>
      </c>
      <c r="M305" s="68">
        <f t="shared" si="247"/>
        <v>0</v>
      </c>
      <c r="N305" s="69">
        <f t="shared" si="248"/>
        <v>0</v>
      </c>
      <c r="O305" s="11"/>
      <c r="P305" s="11"/>
      <c r="Q305" s="11"/>
      <c r="R305" s="11"/>
      <c r="S305" s="11"/>
      <c r="T305" s="11"/>
    </row>
    <row r="306" spans="1:20" ht="18" customHeight="1" x14ac:dyDescent="0.25">
      <c r="A306" s="62">
        <f>IF(G306&lt;&gt;"",1+MAX($A$2:A305),"")</f>
        <v>189</v>
      </c>
      <c r="B306" s="282"/>
      <c r="C306" s="282"/>
      <c r="D306" s="188" t="s">
        <v>33</v>
      </c>
      <c r="E306" s="101" t="s">
        <v>34</v>
      </c>
      <c r="F306" s="66">
        <v>103</v>
      </c>
      <c r="G306" s="65">
        <v>0</v>
      </c>
      <c r="H306" s="66">
        <f t="shared" si="245"/>
        <v>103</v>
      </c>
      <c r="I306" s="58">
        <v>0</v>
      </c>
      <c r="J306" s="58">
        <v>0</v>
      </c>
      <c r="K306" s="99">
        <f t="shared" si="246"/>
        <v>0</v>
      </c>
      <c r="L306" s="99">
        <v>0</v>
      </c>
      <c r="M306" s="68">
        <f t="shared" si="247"/>
        <v>0</v>
      </c>
      <c r="N306" s="69">
        <f t="shared" si="248"/>
        <v>0</v>
      </c>
      <c r="O306" s="11"/>
      <c r="P306" s="11"/>
      <c r="Q306" s="11"/>
      <c r="R306" s="11"/>
      <c r="S306" s="11"/>
      <c r="T306" s="11"/>
    </row>
    <row r="307" spans="1:20" ht="18" customHeight="1" x14ac:dyDescent="0.25">
      <c r="A307" s="62">
        <f>IF(G307&lt;&gt;"",1+MAX($A$2:A306),"")</f>
        <v>190</v>
      </c>
      <c r="B307" s="282"/>
      <c r="C307" s="282"/>
      <c r="D307" s="188" t="s">
        <v>113</v>
      </c>
      <c r="E307" s="101" t="s">
        <v>34</v>
      </c>
      <c r="F307" s="66">
        <v>490</v>
      </c>
      <c r="G307" s="65">
        <v>0</v>
      </c>
      <c r="H307" s="66">
        <f t="shared" si="245"/>
        <v>490</v>
      </c>
      <c r="I307" s="58">
        <v>0</v>
      </c>
      <c r="J307" s="58">
        <v>0</v>
      </c>
      <c r="K307" s="99">
        <f t="shared" si="246"/>
        <v>0</v>
      </c>
      <c r="L307" s="99">
        <v>0</v>
      </c>
      <c r="M307" s="68">
        <f t="shared" si="247"/>
        <v>0</v>
      </c>
      <c r="N307" s="69">
        <f t="shared" si="248"/>
        <v>0</v>
      </c>
      <c r="O307" s="11"/>
      <c r="P307" s="11"/>
      <c r="Q307" s="11"/>
      <c r="R307" s="11"/>
      <c r="S307" s="11"/>
      <c r="T307" s="11"/>
    </row>
    <row r="308" spans="1:20" ht="18" customHeight="1" x14ac:dyDescent="0.25">
      <c r="A308" s="62">
        <f>IF(G308&lt;&gt;"",1+MAX($A$2:A307),"")</f>
        <v>191</v>
      </c>
      <c r="B308" s="282"/>
      <c r="C308" s="282"/>
      <c r="D308" s="188" t="s">
        <v>114</v>
      </c>
      <c r="E308" s="101" t="s">
        <v>32</v>
      </c>
      <c r="F308" s="66">
        <v>2</v>
      </c>
      <c r="G308" s="65">
        <v>0</v>
      </c>
      <c r="H308" s="66">
        <f t="shared" si="245"/>
        <v>2</v>
      </c>
      <c r="I308" s="58">
        <v>0</v>
      </c>
      <c r="J308" s="58">
        <v>0</v>
      </c>
      <c r="K308" s="99">
        <f t="shared" si="246"/>
        <v>0</v>
      </c>
      <c r="L308" s="99">
        <v>0</v>
      </c>
      <c r="M308" s="68">
        <f t="shared" si="247"/>
        <v>0</v>
      </c>
      <c r="N308" s="69">
        <f t="shared" si="248"/>
        <v>0</v>
      </c>
      <c r="O308" s="11"/>
      <c r="P308" s="11"/>
      <c r="Q308" s="11"/>
      <c r="R308" s="11"/>
      <c r="S308" s="11"/>
      <c r="T308" s="11"/>
    </row>
    <row r="309" spans="1:20" ht="18" customHeight="1" x14ac:dyDescent="0.25">
      <c r="A309" s="62">
        <f>IF(G309&lt;&gt;"",1+MAX($A$2:A308),"")</f>
        <v>192</v>
      </c>
      <c r="B309" s="282"/>
      <c r="C309" s="282"/>
      <c r="D309" s="188" t="s">
        <v>115</v>
      </c>
      <c r="E309" s="101" t="s">
        <v>32</v>
      </c>
      <c r="F309" s="66">
        <v>1</v>
      </c>
      <c r="G309" s="65">
        <v>0</v>
      </c>
      <c r="H309" s="66">
        <f t="shared" si="245"/>
        <v>1</v>
      </c>
      <c r="I309" s="58">
        <v>0</v>
      </c>
      <c r="J309" s="58">
        <v>0</v>
      </c>
      <c r="K309" s="99">
        <f t="shared" si="246"/>
        <v>0</v>
      </c>
      <c r="L309" s="99">
        <v>0</v>
      </c>
      <c r="M309" s="68">
        <f t="shared" si="247"/>
        <v>0</v>
      </c>
      <c r="N309" s="69">
        <f t="shared" si="248"/>
        <v>0</v>
      </c>
      <c r="O309" s="11"/>
      <c r="P309" s="11"/>
      <c r="Q309" s="11"/>
      <c r="R309" s="11"/>
      <c r="S309" s="11"/>
      <c r="T309" s="11"/>
    </row>
    <row r="310" spans="1:20" ht="18" customHeight="1" x14ac:dyDescent="0.25">
      <c r="A310" s="62">
        <f>IF(G310&lt;&gt;"",1+MAX($A$2:A309),"")</f>
        <v>193</v>
      </c>
      <c r="B310" s="282"/>
      <c r="C310" s="282"/>
      <c r="D310" s="188" t="s">
        <v>116</v>
      </c>
      <c r="E310" s="101" t="s">
        <v>32</v>
      </c>
      <c r="F310" s="66">
        <v>1</v>
      </c>
      <c r="G310" s="65">
        <v>0</v>
      </c>
      <c r="H310" s="66">
        <f t="shared" si="245"/>
        <v>1</v>
      </c>
      <c r="I310" s="58">
        <v>0</v>
      </c>
      <c r="J310" s="58">
        <v>0</v>
      </c>
      <c r="K310" s="99">
        <f t="shared" si="246"/>
        <v>0</v>
      </c>
      <c r="L310" s="99">
        <v>0</v>
      </c>
      <c r="M310" s="68">
        <f t="shared" si="247"/>
        <v>0</v>
      </c>
      <c r="N310" s="69">
        <f t="shared" si="248"/>
        <v>0</v>
      </c>
      <c r="O310" s="11"/>
      <c r="P310" s="11"/>
      <c r="Q310" s="11"/>
      <c r="R310" s="11"/>
      <c r="S310" s="11"/>
      <c r="T310" s="11"/>
    </row>
    <row r="311" spans="1:20" ht="18" customHeight="1" x14ac:dyDescent="0.25">
      <c r="A311" s="62">
        <f>IF(G311&lt;&gt;"",1+MAX($A$2:A310),"")</f>
        <v>194</v>
      </c>
      <c r="B311" s="282"/>
      <c r="C311" s="282"/>
      <c r="D311" s="188" t="s">
        <v>117</v>
      </c>
      <c r="E311" s="101" t="s">
        <v>32</v>
      </c>
      <c r="F311" s="66">
        <v>1</v>
      </c>
      <c r="G311" s="65">
        <v>0</v>
      </c>
      <c r="H311" s="66">
        <f t="shared" si="245"/>
        <v>1</v>
      </c>
      <c r="I311" s="58">
        <v>0</v>
      </c>
      <c r="J311" s="58">
        <v>0</v>
      </c>
      <c r="K311" s="99">
        <f t="shared" si="246"/>
        <v>0</v>
      </c>
      <c r="L311" s="99">
        <v>0</v>
      </c>
      <c r="M311" s="68">
        <f t="shared" si="247"/>
        <v>0</v>
      </c>
      <c r="N311" s="69">
        <f t="shared" si="248"/>
        <v>0</v>
      </c>
      <c r="O311" s="11"/>
      <c r="P311" s="11"/>
      <c r="Q311" s="11"/>
      <c r="R311" s="11"/>
      <c r="S311" s="11"/>
      <c r="T311" s="11"/>
    </row>
    <row r="312" spans="1:20" ht="18" customHeight="1" x14ac:dyDescent="0.25">
      <c r="A312" s="62">
        <f>IF(G312&lt;&gt;"",1+MAX($A$2:A311),"")</f>
        <v>195</v>
      </c>
      <c r="B312" s="282"/>
      <c r="C312" s="282"/>
      <c r="D312" s="188" t="s">
        <v>118</v>
      </c>
      <c r="E312" s="101" t="s">
        <v>32</v>
      </c>
      <c r="F312" s="66">
        <v>1</v>
      </c>
      <c r="G312" s="65">
        <v>0</v>
      </c>
      <c r="H312" s="66">
        <f t="shared" si="245"/>
        <v>1</v>
      </c>
      <c r="I312" s="58">
        <v>0</v>
      </c>
      <c r="J312" s="58">
        <v>0</v>
      </c>
      <c r="K312" s="99">
        <f t="shared" si="246"/>
        <v>0</v>
      </c>
      <c r="L312" s="99">
        <v>0</v>
      </c>
      <c r="M312" s="68">
        <f t="shared" si="247"/>
        <v>0</v>
      </c>
      <c r="N312" s="69">
        <f t="shared" si="248"/>
        <v>0</v>
      </c>
      <c r="O312" s="11"/>
      <c r="P312" s="11"/>
      <c r="Q312" s="11"/>
      <c r="R312" s="11"/>
      <c r="S312" s="11"/>
      <c r="T312" s="11"/>
    </row>
    <row r="313" spans="1:20" ht="15.6" x14ac:dyDescent="0.25">
      <c r="A313" s="97" t="str">
        <f>IF(G313&lt;&gt;"",1+MAX($A$2:A312),"")</f>
        <v/>
      </c>
      <c r="B313" s="282"/>
      <c r="C313" s="282"/>
      <c r="D313" s="184" t="s">
        <v>72</v>
      </c>
      <c r="E313" s="103"/>
      <c r="F313" s="95"/>
      <c r="G313" s="65"/>
      <c r="H313" s="66"/>
      <c r="I313" s="67"/>
      <c r="J313" s="67"/>
      <c r="K313" s="99"/>
      <c r="L313" s="99"/>
      <c r="M313" s="68"/>
      <c r="N313" s="69"/>
      <c r="O313" s="11"/>
      <c r="P313" s="11"/>
      <c r="Q313" s="11"/>
      <c r="R313" s="11"/>
      <c r="S313" s="11"/>
      <c r="T313" s="11"/>
    </row>
    <row r="314" spans="1:20" ht="18" customHeight="1" x14ac:dyDescent="0.25">
      <c r="A314" s="62">
        <f>IF(G314&lt;&gt;"",1+MAX($A$2:A313),"")</f>
        <v>196</v>
      </c>
      <c r="B314" s="282"/>
      <c r="C314" s="282"/>
      <c r="D314" s="54" t="s">
        <v>40</v>
      </c>
      <c r="E314" s="101" t="s">
        <v>32</v>
      </c>
      <c r="F314" s="106">
        <v>85</v>
      </c>
      <c r="G314" s="65">
        <v>0</v>
      </c>
      <c r="H314" s="66">
        <f t="shared" si="245"/>
        <v>85</v>
      </c>
      <c r="I314" s="58">
        <v>0</v>
      </c>
      <c r="J314" s="58">
        <v>0</v>
      </c>
      <c r="K314" s="99">
        <f t="shared" si="246"/>
        <v>0</v>
      </c>
      <c r="L314" s="99">
        <v>0</v>
      </c>
      <c r="M314" s="68">
        <f t="shared" si="247"/>
        <v>0</v>
      </c>
      <c r="N314" s="69">
        <f t="shared" si="248"/>
        <v>0</v>
      </c>
      <c r="O314" s="11"/>
      <c r="P314" s="11"/>
      <c r="Q314" s="11"/>
      <c r="R314" s="11"/>
      <c r="S314" s="11"/>
      <c r="T314" s="11"/>
    </row>
    <row r="315" spans="1:20" ht="18" customHeight="1" x14ac:dyDescent="0.25">
      <c r="A315" s="62">
        <f>IF(G315&lt;&gt;"",1+MAX($A$2:A314),"")</f>
        <v>197</v>
      </c>
      <c r="B315" s="282"/>
      <c r="C315" s="282"/>
      <c r="D315" s="54" t="s">
        <v>140</v>
      </c>
      <c r="E315" s="101" t="s">
        <v>32</v>
      </c>
      <c r="F315" s="106">
        <v>85</v>
      </c>
      <c r="G315" s="65">
        <v>0</v>
      </c>
      <c r="H315" s="66">
        <f t="shared" ref="H315" si="249">(G315*F315)+F315</f>
        <v>85</v>
      </c>
      <c r="I315" s="58">
        <v>0</v>
      </c>
      <c r="J315" s="58">
        <v>0</v>
      </c>
      <c r="K315" s="99">
        <f t="shared" ref="K315" si="250">I315*J315</f>
        <v>0</v>
      </c>
      <c r="L315" s="99">
        <v>0</v>
      </c>
      <c r="M315" s="68">
        <f t="shared" ref="M315" si="251">+L315+K315</f>
        <v>0</v>
      </c>
      <c r="N315" s="69">
        <f t="shared" ref="N315" si="252">H315*M315</f>
        <v>0</v>
      </c>
      <c r="O315" s="11"/>
      <c r="P315" s="11"/>
      <c r="Q315" s="11"/>
      <c r="R315" s="11"/>
      <c r="S315" s="11"/>
      <c r="T315" s="11"/>
    </row>
    <row r="316" spans="1:20" ht="18" customHeight="1" x14ac:dyDescent="0.25">
      <c r="A316" s="97" t="str">
        <f>IF(G316&lt;&gt;"",1+MAX($A$2:A315),"")</f>
        <v/>
      </c>
      <c r="B316" s="282"/>
      <c r="C316" s="282"/>
      <c r="D316" s="184" t="s">
        <v>73</v>
      </c>
      <c r="E316" s="103"/>
      <c r="F316" s="95"/>
      <c r="G316" s="65"/>
      <c r="H316" s="66"/>
      <c r="I316" s="67"/>
      <c r="J316" s="67"/>
      <c r="K316" s="99"/>
      <c r="L316" s="99"/>
      <c r="M316" s="68"/>
      <c r="N316" s="69"/>
      <c r="O316" s="11"/>
      <c r="P316" s="11"/>
      <c r="Q316" s="11"/>
      <c r="R316" s="11"/>
      <c r="S316" s="11"/>
      <c r="T316" s="11"/>
    </row>
    <row r="317" spans="1:20" ht="18" customHeight="1" x14ac:dyDescent="0.25">
      <c r="A317" s="62">
        <f>IF(G317&lt;&gt;"",1+MAX($A$2:A316),"")</f>
        <v>198</v>
      </c>
      <c r="B317" s="282"/>
      <c r="C317" s="282"/>
      <c r="D317" s="54" t="s">
        <v>138</v>
      </c>
      <c r="E317" s="100" t="s">
        <v>32</v>
      </c>
      <c r="F317" s="66">
        <v>30</v>
      </c>
      <c r="G317" s="65">
        <v>0</v>
      </c>
      <c r="H317" s="66">
        <f t="shared" ref="H317:H321" si="253">(G317*F317)+F317</f>
        <v>30</v>
      </c>
      <c r="I317" s="58">
        <v>0</v>
      </c>
      <c r="J317" s="58">
        <v>0</v>
      </c>
      <c r="K317" s="99">
        <f t="shared" si="246"/>
        <v>0</v>
      </c>
      <c r="L317" s="99">
        <v>0</v>
      </c>
      <c r="M317" s="68">
        <f t="shared" ref="M317:M321" si="254">+L317+K317</f>
        <v>0</v>
      </c>
      <c r="N317" s="69">
        <f t="shared" ref="N317:N321" si="255">H317*M317</f>
        <v>0</v>
      </c>
      <c r="O317" s="11"/>
      <c r="P317" s="11"/>
      <c r="Q317" s="11"/>
      <c r="R317" s="11"/>
      <c r="S317" s="11"/>
      <c r="T317" s="11"/>
    </row>
    <row r="318" spans="1:20" ht="18" customHeight="1" x14ac:dyDescent="0.25">
      <c r="A318" s="62">
        <f>IF(G318&lt;&gt;"",1+MAX($A$2:A317),"")</f>
        <v>199</v>
      </c>
      <c r="B318" s="282"/>
      <c r="C318" s="282"/>
      <c r="D318" s="54" t="s">
        <v>60</v>
      </c>
      <c r="E318" s="101" t="s">
        <v>32</v>
      </c>
      <c r="F318" s="66">
        <v>30</v>
      </c>
      <c r="G318" s="65">
        <v>0</v>
      </c>
      <c r="H318" s="66">
        <f t="shared" ref="H318:H320" si="256">(G318*F318)+F318</f>
        <v>30</v>
      </c>
      <c r="I318" s="58">
        <v>0</v>
      </c>
      <c r="J318" s="58">
        <v>0</v>
      </c>
      <c r="K318" s="99">
        <f t="shared" ref="K318:K320" si="257">I318*J318</f>
        <v>0</v>
      </c>
      <c r="L318" s="99">
        <v>0</v>
      </c>
      <c r="M318" s="68">
        <f t="shared" ref="M318:M320" si="258">+L318+K318</f>
        <v>0</v>
      </c>
      <c r="N318" s="69">
        <f t="shared" ref="N318:N320" si="259">H318*M318</f>
        <v>0</v>
      </c>
      <c r="O318" s="11"/>
      <c r="P318" s="11"/>
      <c r="Q318" s="11"/>
      <c r="R318" s="11"/>
      <c r="S318" s="11"/>
      <c r="T318" s="11"/>
    </row>
    <row r="319" spans="1:20" ht="18" customHeight="1" x14ac:dyDescent="0.25">
      <c r="A319" s="62">
        <f>IF(G319&lt;&gt;"",1+MAX($A$2:A318),"")</f>
        <v>200</v>
      </c>
      <c r="B319" s="282"/>
      <c r="C319" s="282"/>
      <c r="D319" s="54" t="s">
        <v>139</v>
      </c>
      <c r="E319" s="101" t="s">
        <v>32</v>
      </c>
      <c r="F319" s="66">
        <v>15</v>
      </c>
      <c r="G319" s="65">
        <v>0</v>
      </c>
      <c r="H319" s="66">
        <f t="shared" si="256"/>
        <v>15</v>
      </c>
      <c r="I319" s="58">
        <v>0</v>
      </c>
      <c r="J319" s="58">
        <v>0</v>
      </c>
      <c r="K319" s="99">
        <f t="shared" si="257"/>
        <v>0</v>
      </c>
      <c r="L319" s="99">
        <v>0</v>
      </c>
      <c r="M319" s="68">
        <f t="shared" si="258"/>
        <v>0</v>
      </c>
      <c r="N319" s="69">
        <f t="shared" si="259"/>
        <v>0</v>
      </c>
      <c r="O319" s="11"/>
      <c r="P319" s="11"/>
      <c r="Q319" s="11"/>
      <c r="R319" s="11"/>
      <c r="S319" s="11"/>
      <c r="T319" s="11"/>
    </row>
    <row r="320" spans="1:20" ht="18" customHeight="1" x14ac:dyDescent="0.25">
      <c r="A320" s="62">
        <f>IF(G320&lt;&gt;"",1+MAX($A$2:A319),"")</f>
        <v>201</v>
      </c>
      <c r="B320" s="282"/>
      <c r="C320" s="282"/>
      <c r="D320" s="54" t="s">
        <v>171</v>
      </c>
      <c r="E320" s="101" t="s">
        <v>32</v>
      </c>
      <c r="F320" s="66">
        <v>20</v>
      </c>
      <c r="G320" s="65">
        <v>0</v>
      </c>
      <c r="H320" s="66">
        <f t="shared" si="256"/>
        <v>20</v>
      </c>
      <c r="I320" s="58">
        <v>0</v>
      </c>
      <c r="J320" s="58">
        <v>0</v>
      </c>
      <c r="K320" s="99">
        <f t="shared" si="257"/>
        <v>0</v>
      </c>
      <c r="L320" s="99">
        <v>0</v>
      </c>
      <c r="M320" s="68">
        <f t="shared" si="258"/>
        <v>0</v>
      </c>
      <c r="N320" s="69">
        <f t="shared" si="259"/>
        <v>0</v>
      </c>
      <c r="O320" s="11"/>
      <c r="P320" s="11"/>
      <c r="Q320" s="11"/>
      <c r="R320" s="11"/>
      <c r="S320" s="11"/>
      <c r="T320" s="11"/>
    </row>
    <row r="321" spans="1:20" ht="18" customHeight="1" x14ac:dyDescent="0.25">
      <c r="A321" s="62">
        <f>IF(G321&lt;&gt;"",1+MAX($A$2:A320),"")</f>
        <v>202</v>
      </c>
      <c r="B321" s="283"/>
      <c r="C321" s="283"/>
      <c r="D321" s="54" t="s">
        <v>172</v>
      </c>
      <c r="E321" s="101" t="s">
        <v>32</v>
      </c>
      <c r="F321" s="66">
        <v>20</v>
      </c>
      <c r="G321" s="65">
        <v>0</v>
      </c>
      <c r="H321" s="66">
        <f t="shared" si="253"/>
        <v>20</v>
      </c>
      <c r="I321" s="58">
        <v>0</v>
      </c>
      <c r="J321" s="58">
        <v>0</v>
      </c>
      <c r="K321" s="99">
        <f t="shared" si="246"/>
        <v>0</v>
      </c>
      <c r="L321" s="99">
        <v>0</v>
      </c>
      <c r="M321" s="68">
        <f t="shared" si="254"/>
        <v>0</v>
      </c>
      <c r="N321" s="69">
        <f t="shared" si="255"/>
        <v>0</v>
      </c>
      <c r="O321" s="11"/>
      <c r="P321" s="11"/>
      <c r="Q321" s="11"/>
      <c r="R321" s="11"/>
      <c r="S321" s="11"/>
      <c r="T321" s="11"/>
    </row>
    <row r="322" spans="1:20" s="1" customFormat="1" ht="18" customHeight="1" x14ac:dyDescent="0.25">
      <c r="A322" s="71" t="str">
        <f>IF(G322&lt;&gt;"",1+MAX($A$2:A321),"")</f>
        <v/>
      </c>
      <c r="B322" s="72"/>
      <c r="C322" s="72"/>
      <c r="D322" s="189"/>
      <c r="E322" s="190"/>
      <c r="F322" s="191"/>
      <c r="G322" s="72"/>
      <c r="H322" s="72"/>
      <c r="I322" s="192"/>
      <c r="J322" s="72"/>
      <c r="K322" s="73"/>
      <c r="L322" s="73"/>
      <c r="M322" s="74" t="s">
        <v>22</v>
      </c>
      <c r="N322" s="193">
        <f>SUM(N228:N321)</f>
        <v>0</v>
      </c>
      <c r="P322" s="194"/>
      <c r="Q322" s="194"/>
    </row>
    <row r="323" spans="1:20" ht="15.6" x14ac:dyDescent="0.25">
      <c r="A323" s="76" t="str">
        <f>IF(G323&lt;&gt;"",1+MAX($A$2:A322),"")</f>
        <v/>
      </c>
      <c r="B323" s="172"/>
      <c r="C323" s="172"/>
      <c r="D323" s="172"/>
      <c r="E323" s="172"/>
      <c r="F323" s="172"/>
      <c r="G323" s="172"/>
      <c r="H323" s="172"/>
      <c r="I323" s="172"/>
      <c r="J323" s="172"/>
      <c r="K323" s="77"/>
      <c r="L323" s="77"/>
      <c r="M323" s="173"/>
      <c r="N323" s="78"/>
    </row>
    <row r="324" spans="1:20" ht="17.399999999999999" x14ac:dyDescent="0.25">
      <c r="A324" s="79" t="str">
        <f>IF(G324&lt;&gt;"",1+MAX($A$2:A323),"")</f>
        <v/>
      </c>
      <c r="B324" s="80"/>
      <c r="C324" s="80"/>
      <c r="D324" s="81"/>
      <c r="E324" s="82" t="s">
        <v>192</v>
      </c>
      <c r="F324" s="83"/>
      <c r="G324" s="83"/>
      <c r="H324" s="83"/>
      <c r="I324" s="83"/>
      <c r="J324" s="83"/>
      <c r="K324" s="83"/>
      <c r="L324" s="83"/>
      <c r="M324" s="84"/>
      <c r="N324" s="85"/>
      <c r="O324" s="11"/>
      <c r="P324" s="11"/>
      <c r="Q324" s="11"/>
      <c r="R324" s="11"/>
      <c r="S324" s="11"/>
      <c r="T324" s="11"/>
    </row>
    <row r="325" spans="1:20" ht="18" customHeight="1" x14ac:dyDescent="0.25">
      <c r="A325" s="62" t="str">
        <f>IF(G325&lt;&gt;"",1+MAX($A$2:A324),"")</f>
        <v/>
      </c>
      <c r="B325" s="63"/>
      <c r="C325" s="205"/>
      <c r="D325" s="86" t="s">
        <v>193</v>
      </c>
      <c r="E325" s="151"/>
      <c r="F325" s="95"/>
      <c r="G325" s="107" t="str">
        <f t="shared" ref="G325" si="260">IF(F325=0,"",0)</f>
        <v/>
      </c>
      <c r="H325" s="206" t="str">
        <f>IF(F325=0,"",F325*(1+G325))</f>
        <v/>
      </c>
      <c r="I325" s="206"/>
      <c r="J325" s="206"/>
      <c r="K325" s="99"/>
      <c r="L325" s="99"/>
      <c r="M325" s="68"/>
      <c r="N325" s="69"/>
      <c r="O325" s="11"/>
      <c r="P325" s="11"/>
    </row>
    <row r="326" spans="1:20" ht="18" customHeight="1" x14ac:dyDescent="0.25">
      <c r="A326" s="62" t="str">
        <f>IF(G326&lt;&gt;"",1+MAX($A$2:A325),"")</f>
        <v/>
      </c>
      <c r="B326" s="284" t="s">
        <v>194</v>
      </c>
      <c r="C326" s="284" t="s">
        <v>195</v>
      </c>
      <c r="D326" s="184" t="s">
        <v>196</v>
      </c>
      <c r="E326" s="207"/>
      <c r="F326" s="66"/>
      <c r="G326" s="107"/>
      <c r="H326" s="66"/>
      <c r="I326" s="66"/>
      <c r="J326" s="66"/>
      <c r="K326" s="99"/>
      <c r="L326" s="99"/>
      <c r="M326" s="68"/>
      <c r="N326" s="69"/>
      <c r="O326" s="11"/>
      <c r="P326" s="11"/>
    </row>
    <row r="327" spans="1:20" ht="18" customHeight="1" x14ac:dyDescent="0.25">
      <c r="A327" s="62">
        <f>IF(G327&lt;&gt;"",1+MAX($A$2:A326),"")</f>
        <v>203</v>
      </c>
      <c r="B327" s="293"/>
      <c r="C327" s="293"/>
      <c r="D327" s="54" t="s">
        <v>197</v>
      </c>
      <c r="E327" s="64" t="s">
        <v>34</v>
      </c>
      <c r="F327" s="101">
        <v>24</v>
      </c>
      <c r="G327" s="107">
        <v>0.1</v>
      </c>
      <c r="H327" s="66">
        <f>(G327*F327)+F327</f>
        <v>26.4</v>
      </c>
      <c r="I327" s="58">
        <v>0</v>
      </c>
      <c r="J327" s="58">
        <v>0</v>
      </c>
      <c r="K327" s="99">
        <f>I327*J327</f>
        <v>0</v>
      </c>
      <c r="L327" s="99">
        <v>0</v>
      </c>
      <c r="M327" s="68">
        <f>+L327+K327</f>
        <v>0</v>
      </c>
      <c r="N327" s="69">
        <f>H327*M327</f>
        <v>0</v>
      </c>
      <c r="O327" s="11"/>
      <c r="P327" s="11"/>
    </row>
    <row r="328" spans="1:20" ht="18" customHeight="1" x14ac:dyDescent="0.25">
      <c r="A328" s="62">
        <f>IF(G328&lt;&gt;"",1+MAX($A$2:A327),"")</f>
        <v>204</v>
      </c>
      <c r="B328" s="293"/>
      <c r="C328" s="293"/>
      <c r="D328" s="54" t="s">
        <v>198</v>
      </c>
      <c r="E328" s="64" t="s">
        <v>34</v>
      </c>
      <c r="F328" s="101">
        <v>38</v>
      </c>
      <c r="G328" s="107">
        <v>0.1</v>
      </c>
      <c r="H328" s="66">
        <f t="shared" ref="H328:H330" si="261">(G328*F328)+F328</f>
        <v>41.8</v>
      </c>
      <c r="I328" s="58">
        <v>0</v>
      </c>
      <c r="J328" s="58">
        <v>0</v>
      </c>
      <c r="K328" s="99">
        <f t="shared" ref="K328:K385" si="262">I328*J328</f>
        <v>0</v>
      </c>
      <c r="L328" s="99">
        <v>0</v>
      </c>
      <c r="M328" s="68">
        <f>+L328+K328</f>
        <v>0</v>
      </c>
      <c r="N328" s="69">
        <f>H328*M328</f>
        <v>0</v>
      </c>
      <c r="O328" s="11"/>
      <c r="P328" s="11"/>
    </row>
    <row r="329" spans="1:20" ht="18" customHeight="1" x14ac:dyDescent="0.25">
      <c r="A329" s="62">
        <f>IF(G329&lt;&gt;"",1+MAX($A$2:A328),"")</f>
        <v>205</v>
      </c>
      <c r="B329" s="293"/>
      <c r="C329" s="293"/>
      <c r="D329" s="54" t="s">
        <v>199</v>
      </c>
      <c r="E329" s="64" t="s">
        <v>34</v>
      </c>
      <c r="F329" s="101">
        <v>10</v>
      </c>
      <c r="G329" s="107">
        <v>0.1</v>
      </c>
      <c r="H329" s="66">
        <f t="shared" si="261"/>
        <v>11</v>
      </c>
      <c r="I329" s="58">
        <v>0</v>
      </c>
      <c r="J329" s="58">
        <v>0</v>
      </c>
      <c r="K329" s="99">
        <f t="shared" si="262"/>
        <v>0</v>
      </c>
      <c r="L329" s="99">
        <v>0</v>
      </c>
      <c r="M329" s="68">
        <f>+L329+K329</f>
        <v>0</v>
      </c>
      <c r="N329" s="69">
        <f>H329*M329</f>
        <v>0</v>
      </c>
      <c r="O329" s="11"/>
      <c r="P329" s="11"/>
    </row>
    <row r="330" spans="1:20" ht="18" customHeight="1" x14ac:dyDescent="0.25">
      <c r="A330" s="62">
        <f>IF(G330&lt;&gt;"",1+MAX($A$2:A329),"")</f>
        <v>206</v>
      </c>
      <c r="B330" s="293"/>
      <c r="C330" s="293"/>
      <c r="D330" s="54" t="s">
        <v>200</v>
      </c>
      <c r="E330" s="208" t="s">
        <v>34</v>
      </c>
      <c r="F330" s="101">
        <v>15</v>
      </c>
      <c r="G330" s="107">
        <v>0.1</v>
      </c>
      <c r="H330" s="66">
        <f t="shared" si="261"/>
        <v>16.5</v>
      </c>
      <c r="I330" s="58">
        <v>0</v>
      </c>
      <c r="J330" s="58">
        <v>0</v>
      </c>
      <c r="K330" s="99">
        <f t="shared" si="262"/>
        <v>0</v>
      </c>
      <c r="L330" s="99">
        <v>0</v>
      </c>
      <c r="M330" s="68">
        <f>+L330+K330</f>
        <v>0</v>
      </c>
      <c r="N330" s="69">
        <f>H330*M330</f>
        <v>0</v>
      </c>
      <c r="O330" s="11"/>
      <c r="P330" s="11"/>
    </row>
    <row r="331" spans="1:20" ht="18" customHeight="1" x14ac:dyDescent="0.25">
      <c r="A331" s="62" t="str">
        <f>IF(G331&lt;&gt;"",1+MAX($A$2:A330),"")</f>
        <v/>
      </c>
      <c r="B331" s="293"/>
      <c r="C331" s="293"/>
      <c r="D331" s="184" t="s">
        <v>201</v>
      </c>
      <c r="E331" s="103"/>
      <c r="F331" s="95"/>
      <c r="G331" s="107"/>
      <c r="H331" s="66"/>
      <c r="I331" s="67"/>
      <c r="J331" s="209"/>
      <c r="K331" s="99"/>
      <c r="L331" s="99"/>
      <c r="M331" s="68"/>
      <c r="N331" s="69"/>
      <c r="O331" s="11"/>
      <c r="P331" s="11"/>
    </row>
    <row r="332" spans="1:20" ht="15.6" x14ac:dyDescent="0.25">
      <c r="A332" s="62">
        <f>IF(G332&lt;&gt;"",1+MAX($A$2:A331),"")</f>
        <v>207</v>
      </c>
      <c r="B332" s="293"/>
      <c r="C332" s="293"/>
      <c r="D332" s="54" t="s">
        <v>202</v>
      </c>
      <c r="E332" s="55" t="s">
        <v>34</v>
      </c>
      <c r="F332" s="101">
        <v>34</v>
      </c>
      <c r="G332" s="107">
        <v>0.1</v>
      </c>
      <c r="H332" s="66">
        <f t="shared" ref="H332:H336" si="263">(G332*F332)+F332</f>
        <v>37.4</v>
      </c>
      <c r="I332" s="58">
        <v>0</v>
      </c>
      <c r="J332" s="58">
        <v>0</v>
      </c>
      <c r="K332" s="99">
        <f t="shared" si="262"/>
        <v>0</v>
      </c>
      <c r="L332" s="99">
        <v>0</v>
      </c>
      <c r="M332" s="68">
        <f t="shared" ref="M332:M336" si="264">+L332+K332</f>
        <v>0</v>
      </c>
      <c r="N332" s="69">
        <f t="shared" ref="N332:N336" si="265">H332*M332</f>
        <v>0</v>
      </c>
      <c r="O332" s="11"/>
      <c r="P332" s="11"/>
    </row>
    <row r="333" spans="1:20" ht="15.6" x14ac:dyDescent="0.25">
      <c r="A333" s="62">
        <f>IF(G333&lt;&gt;"",1+MAX($A$2:A332),"")</f>
        <v>208</v>
      </c>
      <c r="B333" s="293"/>
      <c r="C333" s="293"/>
      <c r="D333" s="54" t="s">
        <v>203</v>
      </c>
      <c r="E333" s="64" t="s">
        <v>34</v>
      </c>
      <c r="F333" s="101">
        <v>38</v>
      </c>
      <c r="G333" s="107">
        <v>0.1</v>
      </c>
      <c r="H333" s="66">
        <f t="shared" si="263"/>
        <v>41.8</v>
      </c>
      <c r="I333" s="58">
        <v>0</v>
      </c>
      <c r="J333" s="58">
        <v>0</v>
      </c>
      <c r="K333" s="99">
        <f t="shared" si="262"/>
        <v>0</v>
      </c>
      <c r="L333" s="99">
        <v>0</v>
      </c>
      <c r="M333" s="68">
        <f t="shared" si="264"/>
        <v>0</v>
      </c>
      <c r="N333" s="69">
        <f t="shared" si="265"/>
        <v>0</v>
      </c>
      <c r="O333" s="11"/>
      <c r="P333" s="11"/>
    </row>
    <row r="334" spans="1:20" ht="15.6" x14ac:dyDescent="0.25">
      <c r="A334" s="62">
        <f>IF(G334&lt;&gt;"",1+MAX($A$2:A333),"")</f>
        <v>209</v>
      </c>
      <c r="B334" s="293"/>
      <c r="C334" s="293"/>
      <c r="D334" s="54" t="s">
        <v>204</v>
      </c>
      <c r="E334" s="64" t="s">
        <v>34</v>
      </c>
      <c r="F334" s="101">
        <v>135</v>
      </c>
      <c r="G334" s="107">
        <v>0.1</v>
      </c>
      <c r="H334" s="66">
        <f t="shared" si="263"/>
        <v>148.5</v>
      </c>
      <c r="I334" s="58">
        <v>0</v>
      </c>
      <c r="J334" s="58">
        <v>0</v>
      </c>
      <c r="K334" s="99">
        <f t="shared" si="262"/>
        <v>0</v>
      </c>
      <c r="L334" s="99">
        <v>0</v>
      </c>
      <c r="M334" s="68">
        <f t="shared" si="264"/>
        <v>0</v>
      </c>
      <c r="N334" s="69">
        <f t="shared" si="265"/>
        <v>0</v>
      </c>
      <c r="O334" s="11"/>
      <c r="P334" s="11"/>
    </row>
    <row r="335" spans="1:20" ht="15.6" x14ac:dyDescent="0.25">
      <c r="A335" s="62">
        <f>IF(G335&lt;&gt;"",1+MAX($A$2:A334),"")</f>
        <v>210</v>
      </c>
      <c r="B335" s="293"/>
      <c r="C335" s="293"/>
      <c r="D335" s="54" t="s">
        <v>205</v>
      </c>
      <c r="E335" s="64" t="s">
        <v>34</v>
      </c>
      <c r="F335" s="101">
        <v>153</v>
      </c>
      <c r="G335" s="107">
        <v>0.1</v>
      </c>
      <c r="H335" s="66">
        <f t="shared" si="263"/>
        <v>168.3</v>
      </c>
      <c r="I335" s="58">
        <v>0</v>
      </c>
      <c r="J335" s="58">
        <v>0</v>
      </c>
      <c r="K335" s="99">
        <f t="shared" si="262"/>
        <v>0</v>
      </c>
      <c r="L335" s="99">
        <v>0</v>
      </c>
      <c r="M335" s="68">
        <f t="shared" si="264"/>
        <v>0</v>
      </c>
      <c r="N335" s="69">
        <f t="shared" si="265"/>
        <v>0</v>
      </c>
      <c r="O335" s="11"/>
      <c r="P335" s="11"/>
    </row>
    <row r="336" spans="1:20" ht="15.6" x14ac:dyDescent="0.25">
      <c r="A336" s="62">
        <f>IF(G336&lt;&gt;"",1+MAX($A$2:A335),"")</f>
        <v>211</v>
      </c>
      <c r="B336" s="293"/>
      <c r="C336" s="293"/>
      <c r="D336" s="54" t="s">
        <v>206</v>
      </c>
      <c r="E336" s="64" t="s">
        <v>34</v>
      </c>
      <c r="F336" s="101">
        <v>58</v>
      </c>
      <c r="G336" s="107">
        <v>0.1</v>
      </c>
      <c r="H336" s="66">
        <f t="shared" si="263"/>
        <v>63.8</v>
      </c>
      <c r="I336" s="58">
        <v>0</v>
      </c>
      <c r="J336" s="58">
        <v>0</v>
      </c>
      <c r="K336" s="99">
        <f t="shared" si="262"/>
        <v>0</v>
      </c>
      <c r="L336" s="99">
        <v>0</v>
      </c>
      <c r="M336" s="68">
        <f t="shared" si="264"/>
        <v>0</v>
      </c>
      <c r="N336" s="69">
        <f t="shared" si="265"/>
        <v>0</v>
      </c>
      <c r="O336" s="11"/>
      <c r="P336" s="11"/>
    </row>
    <row r="337" spans="1:16" ht="18" customHeight="1" x14ac:dyDescent="0.25">
      <c r="A337" s="62" t="str">
        <f>IF(G337&lt;&gt;"",1+MAX($A$2:A336),"")</f>
        <v/>
      </c>
      <c r="B337" s="293"/>
      <c r="C337" s="293"/>
      <c r="D337" s="184" t="s">
        <v>207</v>
      </c>
      <c r="E337" s="103"/>
      <c r="F337" s="66"/>
      <c r="G337" s="107"/>
      <c r="H337" s="66"/>
      <c r="I337" s="67"/>
      <c r="J337" s="67"/>
      <c r="K337" s="99"/>
      <c r="L337" s="99"/>
      <c r="M337" s="68"/>
      <c r="N337" s="69"/>
      <c r="O337" s="11"/>
      <c r="P337" s="11"/>
    </row>
    <row r="338" spans="1:16" ht="18" customHeight="1" x14ac:dyDescent="0.25">
      <c r="A338" s="62">
        <f>IF(G338&lt;&gt;"",1+MAX($A$2:A337),"")</f>
        <v>212</v>
      </c>
      <c r="B338" s="293"/>
      <c r="C338" s="293"/>
      <c r="D338" s="54" t="s">
        <v>208</v>
      </c>
      <c r="E338" s="101" t="s">
        <v>32</v>
      </c>
      <c r="F338" s="66">
        <v>4</v>
      </c>
      <c r="G338" s="107">
        <v>0</v>
      </c>
      <c r="H338" s="66">
        <f t="shared" ref="H338:H387" si="266">(G338*F338)+F338</f>
        <v>4</v>
      </c>
      <c r="I338" s="58">
        <v>0</v>
      </c>
      <c r="J338" s="58">
        <v>0</v>
      </c>
      <c r="K338" s="99">
        <f t="shared" ref="K338:K341" si="267">I338*J338</f>
        <v>0</v>
      </c>
      <c r="L338" s="99">
        <v>0</v>
      </c>
      <c r="M338" s="68">
        <f t="shared" ref="M338:M345" si="268">+L338+K338</f>
        <v>0</v>
      </c>
      <c r="N338" s="69">
        <f t="shared" ref="N338:N345" si="269">H338*M338</f>
        <v>0</v>
      </c>
      <c r="O338" s="11"/>
      <c r="P338" s="11"/>
    </row>
    <row r="339" spans="1:16" ht="18" customHeight="1" x14ac:dyDescent="0.25">
      <c r="A339" s="62">
        <f>IF(G339&lt;&gt;"",1+MAX($A$2:A338),"")</f>
        <v>213</v>
      </c>
      <c r="B339" s="293"/>
      <c r="C339" s="293"/>
      <c r="D339" s="54" t="s">
        <v>209</v>
      </c>
      <c r="E339" s="101" t="s">
        <v>32</v>
      </c>
      <c r="F339" s="66">
        <v>4</v>
      </c>
      <c r="G339" s="107">
        <v>0</v>
      </c>
      <c r="H339" s="66">
        <f t="shared" si="266"/>
        <v>4</v>
      </c>
      <c r="I339" s="58">
        <v>0</v>
      </c>
      <c r="J339" s="58">
        <v>0</v>
      </c>
      <c r="K339" s="99">
        <f t="shared" si="267"/>
        <v>0</v>
      </c>
      <c r="L339" s="99">
        <v>0</v>
      </c>
      <c r="M339" s="68">
        <f t="shared" si="268"/>
        <v>0</v>
      </c>
      <c r="N339" s="69">
        <f t="shared" si="269"/>
        <v>0</v>
      </c>
      <c r="O339" s="11"/>
      <c r="P339" s="11"/>
    </row>
    <row r="340" spans="1:16" ht="18" customHeight="1" x14ac:dyDescent="0.25">
      <c r="A340" s="62">
        <f>IF(G340&lt;&gt;"",1+MAX($A$2:A339),"")</f>
        <v>214</v>
      </c>
      <c r="B340" s="293"/>
      <c r="C340" s="293"/>
      <c r="D340" s="54" t="s">
        <v>210</v>
      </c>
      <c r="E340" s="101" t="s">
        <v>32</v>
      </c>
      <c r="F340" s="66">
        <v>4</v>
      </c>
      <c r="G340" s="107">
        <v>0</v>
      </c>
      <c r="H340" s="66">
        <f t="shared" si="266"/>
        <v>4</v>
      </c>
      <c r="I340" s="58">
        <v>0</v>
      </c>
      <c r="J340" s="58">
        <v>0</v>
      </c>
      <c r="K340" s="99">
        <f t="shared" si="267"/>
        <v>0</v>
      </c>
      <c r="L340" s="99">
        <v>0</v>
      </c>
      <c r="M340" s="68">
        <f t="shared" si="268"/>
        <v>0</v>
      </c>
      <c r="N340" s="69">
        <f t="shared" si="269"/>
        <v>0</v>
      </c>
      <c r="O340" s="11"/>
      <c r="P340" s="11"/>
    </row>
    <row r="341" spans="1:16" ht="18" customHeight="1" x14ac:dyDescent="0.25">
      <c r="A341" s="62">
        <f>IF(G341&lt;&gt;"",1+MAX($A$2:A340),"")</f>
        <v>215</v>
      </c>
      <c r="B341" s="293"/>
      <c r="C341" s="293"/>
      <c r="D341" s="54" t="s">
        <v>211</v>
      </c>
      <c r="E341" s="101" t="s">
        <v>32</v>
      </c>
      <c r="F341" s="66">
        <v>4</v>
      </c>
      <c r="G341" s="107">
        <v>0</v>
      </c>
      <c r="H341" s="66">
        <f t="shared" si="266"/>
        <v>4</v>
      </c>
      <c r="I341" s="58">
        <v>0</v>
      </c>
      <c r="J341" s="58">
        <v>0</v>
      </c>
      <c r="K341" s="99">
        <f t="shared" si="267"/>
        <v>0</v>
      </c>
      <c r="L341" s="99">
        <v>0</v>
      </c>
      <c r="M341" s="68">
        <f t="shared" si="268"/>
        <v>0</v>
      </c>
      <c r="N341" s="69">
        <f t="shared" si="269"/>
        <v>0</v>
      </c>
      <c r="O341" s="11"/>
      <c r="P341" s="11"/>
    </row>
    <row r="342" spans="1:16" ht="18" customHeight="1" x14ac:dyDescent="0.25">
      <c r="A342" s="62">
        <f>IF(G342&lt;&gt;"",1+MAX($A$2:A341),"")</f>
        <v>216</v>
      </c>
      <c r="B342" s="293"/>
      <c r="C342" s="293"/>
      <c r="D342" s="54" t="s">
        <v>212</v>
      </c>
      <c r="E342" s="101" t="s">
        <v>32</v>
      </c>
      <c r="F342" s="66">
        <v>16</v>
      </c>
      <c r="G342" s="107">
        <v>0</v>
      </c>
      <c r="H342" s="66">
        <f t="shared" si="266"/>
        <v>16</v>
      </c>
      <c r="I342" s="58">
        <v>0</v>
      </c>
      <c r="J342" s="58">
        <v>0</v>
      </c>
      <c r="K342" s="99">
        <f t="shared" si="262"/>
        <v>0</v>
      </c>
      <c r="L342" s="99">
        <v>0</v>
      </c>
      <c r="M342" s="68">
        <f t="shared" si="268"/>
        <v>0</v>
      </c>
      <c r="N342" s="69">
        <f t="shared" si="269"/>
        <v>0</v>
      </c>
      <c r="O342" s="11"/>
      <c r="P342" s="11"/>
    </row>
    <row r="343" spans="1:16" ht="18" customHeight="1" x14ac:dyDescent="0.25">
      <c r="A343" s="62">
        <f>IF(G343&lt;&gt;"",1+MAX($A$2:A342),"")</f>
        <v>217</v>
      </c>
      <c r="B343" s="293"/>
      <c r="C343" s="293"/>
      <c r="D343" s="54" t="s">
        <v>213</v>
      </c>
      <c r="E343" s="101" t="s">
        <v>32</v>
      </c>
      <c r="F343" s="66">
        <v>16</v>
      </c>
      <c r="G343" s="107">
        <v>0</v>
      </c>
      <c r="H343" s="66">
        <f t="shared" si="266"/>
        <v>16</v>
      </c>
      <c r="I343" s="58">
        <v>0</v>
      </c>
      <c r="J343" s="58">
        <v>0</v>
      </c>
      <c r="K343" s="99">
        <f t="shared" si="262"/>
        <v>0</v>
      </c>
      <c r="L343" s="99">
        <v>0</v>
      </c>
      <c r="M343" s="68">
        <f t="shared" si="268"/>
        <v>0</v>
      </c>
      <c r="N343" s="69">
        <f t="shared" si="269"/>
        <v>0</v>
      </c>
      <c r="O343" s="11"/>
      <c r="P343" s="11"/>
    </row>
    <row r="344" spans="1:16" ht="18" customHeight="1" x14ac:dyDescent="0.25">
      <c r="A344" s="62">
        <f>IF(G344&lt;&gt;"",1+MAX($A$2:A343),"")</f>
        <v>218</v>
      </c>
      <c r="B344" s="293"/>
      <c r="C344" s="293"/>
      <c r="D344" s="54" t="s">
        <v>214</v>
      </c>
      <c r="E344" s="101" t="s">
        <v>32</v>
      </c>
      <c r="F344" s="66">
        <v>16</v>
      </c>
      <c r="G344" s="107">
        <v>0</v>
      </c>
      <c r="H344" s="66">
        <f t="shared" si="266"/>
        <v>16</v>
      </c>
      <c r="I344" s="58">
        <v>0</v>
      </c>
      <c r="J344" s="58">
        <v>0</v>
      </c>
      <c r="K344" s="99">
        <f t="shared" si="262"/>
        <v>0</v>
      </c>
      <c r="L344" s="99">
        <v>0</v>
      </c>
      <c r="M344" s="68">
        <f t="shared" si="268"/>
        <v>0</v>
      </c>
      <c r="N344" s="69">
        <f t="shared" si="269"/>
        <v>0</v>
      </c>
      <c r="O344" s="11"/>
      <c r="P344" s="11"/>
    </row>
    <row r="345" spans="1:16" ht="18" customHeight="1" x14ac:dyDescent="0.25">
      <c r="A345" s="62">
        <f>IF(G345&lt;&gt;"",1+MAX($A$2:A344),"")</f>
        <v>219</v>
      </c>
      <c r="B345" s="293"/>
      <c r="C345" s="293"/>
      <c r="D345" s="54" t="s">
        <v>215</v>
      </c>
      <c r="E345" s="101" t="s">
        <v>32</v>
      </c>
      <c r="F345" s="66">
        <v>16</v>
      </c>
      <c r="G345" s="107">
        <v>0</v>
      </c>
      <c r="H345" s="66">
        <f t="shared" si="266"/>
        <v>16</v>
      </c>
      <c r="I345" s="58">
        <v>0</v>
      </c>
      <c r="J345" s="58">
        <v>0</v>
      </c>
      <c r="K345" s="99">
        <f t="shared" si="262"/>
        <v>0</v>
      </c>
      <c r="L345" s="99">
        <v>0</v>
      </c>
      <c r="M345" s="68">
        <f t="shared" si="268"/>
        <v>0</v>
      </c>
      <c r="N345" s="69">
        <f t="shared" si="269"/>
        <v>0</v>
      </c>
      <c r="O345" s="11"/>
      <c r="P345" s="11"/>
    </row>
    <row r="346" spans="1:16" ht="18" customHeight="1" x14ac:dyDescent="0.25">
      <c r="A346" s="62" t="str">
        <f>IF(G346&lt;&gt;"",1+MAX($A$2:A345),"")</f>
        <v/>
      </c>
      <c r="B346" s="293"/>
      <c r="C346" s="293"/>
      <c r="D346" s="184" t="s">
        <v>216</v>
      </c>
      <c r="E346" s="103"/>
      <c r="F346" s="66"/>
      <c r="G346" s="107"/>
      <c r="H346" s="66"/>
      <c r="I346" s="67"/>
      <c r="J346" s="67"/>
      <c r="K346" s="99"/>
      <c r="L346" s="99"/>
      <c r="M346" s="68"/>
      <c r="N346" s="69"/>
      <c r="O346" s="11"/>
      <c r="P346" s="11"/>
    </row>
    <row r="347" spans="1:16" ht="18" customHeight="1" x14ac:dyDescent="0.25">
      <c r="A347" s="62">
        <f>IF(G347&lt;&gt;"",1+MAX($A$2:A346),"")</f>
        <v>220</v>
      </c>
      <c r="B347" s="293"/>
      <c r="C347" s="293"/>
      <c r="D347" s="54" t="s">
        <v>217</v>
      </c>
      <c r="E347" s="101" t="s">
        <v>32</v>
      </c>
      <c r="F347" s="66">
        <v>4</v>
      </c>
      <c r="G347" s="107">
        <v>0</v>
      </c>
      <c r="H347" s="66">
        <f t="shared" ref="H347:H363" si="270">(G347*F347)+F347</f>
        <v>4</v>
      </c>
      <c r="I347" s="58">
        <v>0</v>
      </c>
      <c r="J347" s="58">
        <v>0</v>
      </c>
      <c r="K347" s="99">
        <f t="shared" ref="K347:K363" si="271">I347*J347</f>
        <v>0</v>
      </c>
      <c r="L347" s="99">
        <v>0</v>
      </c>
      <c r="M347" s="68">
        <f t="shared" ref="M347:M363" si="272">+L347+K347</f>
        <v>0</v>
      </c>
      <c r="N347" s="69">
        <f t="shared" ref="N347:N363" si="273">H347*M347</f>
        <v>0</v>
      </c>
      <c r="O347" s="11"/>
      <c r="P347" s="11"/>
    </row>
    <row r="348" spans="1:16" ht="18" customHeight="1" x14ac:dyDescent="0.25">
      <c r="A348" s="62">
        <f>IF(G348&lt;&gt;"",1+MAX($A$2:A347),"")</f>
        <v>221</v>
      </c>
      <c r="B348" s="293"/>
      <c r="C348" s="293"/>
      <c r="D348" s="54" t="s">
        <v>218</v>
      </c>
      <c r="E348" s="101" t="s">
        <v>32</v>
      </c>
      <c r="F348" s="66">
        <v>3</v>
      </c>
      <c r="G348" s="107">
        <v>0</v>
      </c>
      <c r="H348" s="66">
        <f t="shared" si="270"/>
        <v>3</v>
      </c>
      <c r="I348" s="58">
        <v>0</v>
      </c>
      <c r="J348" s="58">
        <v>0</v>
      </c>
      <c r="K348" s="99">
        <f t="shared" si="271"/>
        <v>0</v>
      </c>
      <c r="L348" s="99">
        <v>0</v>
      </c>
      <c r="M348" s="68">
        <f t="shared" si="272"/>
        <v>0</v>
      </c>
      <c r="N348" s="69">
        <f t="shared" si="273"/>
        <v>0</v>
      </c>
      <c r="O348" s="11"/>
      <c r="P348" s="11"/>
    </row>
    <row r="349" spans="1:16" ht="18" customHeight="1" x14ac:dyDescent="0.25">
      <c r="A349" s="62">
        <f>IF(G349&lt;&gt;"",1+MAX($A$2:A348),"")</f>
        <v>222</v>
      </c>
      <c r="B349" s="293"/>
      <c r="C349" s="293"/>
      <c r="D349" s="54" t="s">
        <v>219</v>
      </c>
      <c r="E349" s="101" t="s">
        <v>32</v>
      </c>
      <c r="F349" s="66">
        <v>52</v>
      </c>
      <c r="G349" s="107">
        <v>0</v>
      </c>
      <c r="H349" s="66">
        <f t="shared" si="270"/>
        <v>52</v>
      </c>
      <c r="I349" s="58">
        <v>0</v>
      </c>
      <c r="J349" s="58">
        <v>0</v>
      </c>
      <c r="K349" s="99">
        <f t="shared" si="271"/>
        <v>0</v>
      </c>
      <c r="L349" s="99">
        <v>0</v>
      </c>
      <c r="M349" s="68">
        <f t="shared" si="272"/>
        <v>0</v>
      </c>
      <c r="N349" s="69">
        <f t="shared" si="273"/>
        <v>0</v>
      </c>
      <c r="O349" s="11"/>
      <c r="P349" s="11"/>
    </row>
    <row r="350" spans="1:16" ht="18" customHeight="1" x14ac:dyDescent="0.25">
      <c r="A350" s="62">
        <f>IF(G350&lt;&gt;"",1+MAX($A$2:A349),"")</f>
        <v>223</v>
      </c>
      <c r="B350" s="293"/>
      <c r="C350" s="293"/>
      <c r="D350" s="54" t="s">
        <v>220</v>
      </c>
      <c r="E350" s="101" t="s">
        <v>32</v>
      </c>
      <c r="F350" s="66">
        <v>1</v>
      </c>
      <c r="G350" s="107">
        <v>0</v>
      </c>
      <c r="H350" s="66">
        <f t="shared" si="270"/>
        <v>1</v>
      </c>
      <c r="I350" s="58">
        <v>0</v>
      </c>
      <c r="J350" s="58">
        <v>0</v>
      </c>
      <c r="K350" s="99">
        <f t="shared" si="271"/>
        <v>0</v>
      </c>
      <c r="L350" s="99">
        <v>0</v>
      </c>
      <c r="M350" s="68">
        <f t="shared" si="272"/>
        <v>0</v>
      </c>
      <c r="N350" s="69">
        <f t="shared" si="273"/>
        <v>0</v>
      </c>
      <c r="O350" s="11"/>
      <c r="P350" s="11"/>
    </row>
    <row r="351" spans="1:16" ht="18" customHeight="1" x14ac:dyDescent="0.25">
      <c r="A351" s="62">
        <f>IF(G351&lt;&gt;"",1+MAX($A$2:A350),"")</f>
        <v>224</v>
      </c>
      <c r="B351" s="293"/>
      <c r="C351" s="293"/>
      <c r="D351" s="54" t="s">
        <v>221</v>
      </c>
      <c r="E351" s="101" t="s">
        <v>32</v>
      </c>
      <c r="F351" s="66">
        <v>1</v>
      </c>
      <c r="G351" s="107">
        <v>0</v>
      </c>
      <c r="H351" s="66">
        <f t="shared" si="270"/>
        <v>1</v>
      </c>
      <c r="I351" s="58">
        <v>0</v>
      </c>
      <c r="J351" s="58">
        <v>0</v>
      </c>
      <c r="K351" s="99">
        <f t="shared" si="271"/>
        <v>0</v>
      </c>
      <c r="L351" s="99">
        <v>0</v>
      </c>
      <c r="M351" s="68">
        <f t="shared" si="272"/>
        <v>0</v>
      </c>
      <c r="N351" s="69">
        <f t="shared" si="273"/>
        <v>0</v>
      </c>
      <c r="O351" s="11"/>
      <c r="P351" s="11"/>
    </row>
    <row r="352" spans="1:16" ht="18" customHeight="1" x14ac:dyDescent="0.25">
      <c r="A352" s="62">
        <f>IF(G352&lt;&gt;"",1+MAX($A$2:A351),"")</f>
        <v>225</v>
      </c>
      <c r="B352" s="293"/>
      <c r="C352" s="293"/>
      <c r="D352" s="54" t="s">
        <v>222</v>
      </c>
      <c r="E352" s="101" t="s">
        <v>32</v>
      </c>
      <c r="F352" s="66">
        <v>1</v>
      </c>
      <c r="G352" s="107">
        <v>0</v>
      </c>
      <c r="H352" s="66">
        <f t="shared" si="270"/>
        <v>1</v>
      </c>
      <c r="I352" s="58">
        <v>0</v>
      </c>
      <c r="J352" s="58">
        <v>0</v>
      </c>
      <c r="K352" s="99">
        <f t="shared" si="271"/>
        <v>0</v>
      </c>
      <c r="L352" s="99">
        <v>0</v>
      </c>
      <c r="M352" s="68">
        <f t="shared" si="272"/>
        <v>0</v>
      </c>
      <c r="N352" s="69">
        <f t="shared" si="273"/>
        <v>0</v>
      </c>
      <c r="O352" s="11"/>
      <c r="P352" s="11"/>
    </row>
    <row r="353" spans="1:16" ht="18" customHeight="1" x14ac:dyDescent="0.25">
      <c r="A353" s="62">
        <f>IF(G353&lt;&gt;"",1+MAX($A$2:A352),"")</f>
        <v>226</v>
      </c>
      <c r="B353" s="293"/>
      <c r="C353" s="293"/>
      <c r="D353" s="54" t="s">
        <v>223</v>
      </c>
      <c r="E353" s="101" t="s">
        <v>32</v>
      </c>
      <c r="F353" s="66">
        <v>1</v>
      </c>
      <c r="G353" s="107">
        <v>0</v>
      </c>
      <c r="H353" s="66">
        <f t="shared" si="270"/>
        <v>1</v>
      </c>
      <c r="I353" s="58">
        <v>0</v>
      </c>
      <c r="J353" s="58">
        <v>0</v>
      </c>
      <c r="K353" s="99">
        <f t="shared" si="271"/>
        <v>0</v>
      </c>
      <c r="L353" s="99">
        <v>0</v>
      </c>
      <c r="M353" s="68">
        <f t="shared" si="272"/>
        <v>0</v>
      </c>
      <c r="N353" s="69">
        <f t="shared" si="273"/>
        <v>0</v>
      </c>
      <c r="O353" s="11"/>
      <c r="P353" s="11"/>
    </row>
    <row r="354" spans="1:16" ht="18" customHeight="1" x14ac:dyDescent="0.25">
      <c r="A354" s="62">
        <f>IF(G354&lt;&gt;"",1+MAX($A$2:A353),"")</f>
        <v>227</v>
      </c>
      <c r="B354" s="293"/>
      <c r="C354" s="293"/>
      <c r="D354" s="54" t="s">
        <v>224</v>
      </c>
      <c r="E354" s="101" t="s">
        <v>32</v>
      </c>
      <c r="F354" s="66">
        <v>1</v>
      </c>
      <c r="G354" s="107">
        <v>0</v>
      </c>
      <c r="H354" s="66">
        <f t="shared" si="270"/>
        <v>1</v>
      </c>
      <c r="I354" s="58">
        <v>0</v>
      </c>
      <c r="J354" s="58">
        <v>0</v>
      </c>
      <c r="K354" s="99">
        <f t="shared" si="271"/>
        <v>0</v>
      </c>
      <c r="L354" s="99">
        <v>0</v>
      </c>
      <c r="M354" s="68">
        <f t="shared" si="272"/>
        <v>0</v>
      </c>
      <c r="N354" s="69">
        <f t="shared" si="273"/>
        <v>0</v>
      </c>
      <c r="O354" s="11"/>
      <c r="P354" s="11"/>
    </row>
    <row r="355" spans="1:16" ht="18" customHeight="1" x14ac:dyDescent="0.25">
      <c r="A355" s="62">
        <f>IF(G355&lt;&gt;"",1+MAX($A$2:A354),"")</f>
        <v>228</v>
      </c>
      <c r="B355" s="293"/>
      <c r="C355" s="293"/>
      <c r="D355" s="54" t="s">
        <v>225</v>
      </c>
      <c r="E355" s="101" t="s">
        <v>32</v>
      </c>
      <c r="F355" s="66">
        <v>3</v>
      </c>
      <c r="G355" s="107">
        <v>0</v>
      </c>
      <c r="H355" s="66">
        <f t="shared" si="270"/>
        <v>3</v>
      </c>
      <c r="I355" s="58">
        <v>0</v>
      </c>
      <c r="J355" s="58">
        <v>0</v>
      </c>
      <c r="K355" s="99">
        <f t="shared" si="271"/>
        <v>0</v>
      </c>
      <c r="L355" s="99">
        <v>0</v>
      </c>
      <c r="M355" s="68">
        <f t="shared" si="272"/>
        <v>0</v>
      </c>
      <c r="N355" s="69">
        <f t="shared" si="273"/>
        <v>0</v>
      </c>
      <c r="O355" s="11"/>
      <c r="P355" s="11"/>
    </row>
    <row r="356" spans="1:16" ht="18" customHeight="1" x14ac:dyDescent="0.25">
      <c r="A356" s="62">
        <f>IF(G356&lt;&gt;"",1+MAX($A$2:A355),"")</f>
        <v>229</v>
      </c>
      <c r="B356" s="293"/>
      <c r="C356" s="293"/>
      <c r="D356" s="54" t="s">
        <v>226</v>
      </c>
      <c r="E356" s="101" t="s">
        <v>32</v>
      </c>
      <c r="F356" s="66">
        <v>1</v>
      </c>
      <c r="G356" s="107">
        <v>0</v>
      </c>
      <c r="H356" s="66">
        <f t="shared" si="270"/>
        <v>1</v>
      </c>
      <c r="I356" s="58">
        <v>0</v>
      </c>
      <c r="J356" s="58">
        <v>0</v>
      </c>
      <c r="K356" s="99">
        <f t="shared" si="271"/>
        <v>0</v>
      </c>
      <c r="L356" s="99">
        <v>0</v>
      </c>
      <c r="M356" s="68">
        <f t="shared" si="272"/>
        <v>0</v>
      </c>
      <c r="N356" s="69">
        <f t="shared" si="273"/>
        <v>0</v>
      </c>
      <c r="O356" s="11"/>
      <c r="P356" s="11"/>
    </row>
    <row r="357" spans="1:16" ht="18" customHeight="1" x14ac:dyDescent="0.25">
      <c r="A357" s="62">
        <f>IF(G357&lt;&gt;"",1+MAX($A$2:A356),"")</f>
        <v>230</v>
      </c>
      <c r="B357" s="293"/>
      <c r="C357" s="293"/>
      <c r="D357" s="54" t="s">
        <v>227</v>
      </c>
      <c r="E357" s="101" t="s">
        <v>32</v>
      </c>
      <c r="F357" s="66">
        <v>2</v>
      </c>
      <c r="G357" s="107">
        <v>0</v>
      </c>
      <c r="H357" s="66">
        <f t="shared" si="270"/>
        <v>2</v>
      </c>
      <c r="I357" s="58">
        <v>0</v>
      </c>
      <c r="J357" s="58">
        <v>0</v>
      </c>
      <c r="K357" s="99">
        <f t="shared" si="271"/>
        <v>0</v>
      </c>
      <c r="L357" s="99">
        <v>0</v>
      </c>
      <c r="M357" s="68">
        <f t="shared" si="272"/>
        <v>0</v>
      </c>
      <c r="N357" s="69">
        <f t="shared" si="273"/>
        <v>0</v>
      </c>
      <c r="O357" s="11"/>
      <c r="P357" s="11"/>
    </row>
    <row r="358" spans="1:16" ht="18" customHeight="1" x14ac:dyDescent="0.25">
      <c r="A358" s="62">
        <f>IF(G358&lt;&gt;"",1+MAX($A$2:A357),"")</f>
        <v>231</v>
      </c>
      <c r="B358" s="293"/>
      <c r="C358" s="293"/>
      <c r="D358" s="54" t="s">
        <v>228</v>
      </c>
      <c r="E358" s="101" t="s">
        <v>32</v>
      </c>
      <c r="F358" s="66">
        <v>5</v>
      </c>
      <c r="G358" s="107">
        <v>0</v>
      </c>
      <c r="H358" s="66">
        <f t="shared" si="270"/>
        <v>5</v>
      </c>
      <c r="I358" s="58">
        <v>0</v>
      </c>
      <c r="J358" s="58">
        <v>0</v>
      </c>
      <c r="K358" s="99">
        <f t="shared" si="271"/>
        <v>0</v>
      </c>
      <c r="L358" s="99">
        <v>0</v>
      </c>
      <c r="M358" s="68">
        <f t="shared" si="272"/>
        <v>0</v>
      </c>
      <c r="N358" s="69">
        <f t="shared" si="273"/>
        <v>0</v>
      </c>
      <c r="O358" s="11"/>
      <c r="P358" s="11"/>
    </row>
    <row r="359" spans="1:16" ht="18" customHeight="1" x14ac:dyDescent="0.25">
      <c r="A359" s="62">
        <f>IF(G359&lt;&gt;"",1+MAX($A$2:A358),"")</f>
        <v>232</v>
      </c>
      <c r="B359" s="293"/>
      <c r="C359" s="293"/>
      <c r="D359" s="54" t="s">
        <v>229</v>
      </c>
      <c r="E359" s="101" t="s">
        <v>32</v>
      </c>
      <c r="F359" s="66">
        <v>1</v>
      </c>
      <c r="G359" s="107">
        <v>0</v>
      </c>
      <c r="H359" s="66">
        <f t="shared" si="270"/>
        <v>1</v>
      </c>
      <c r="I359" s="58">
        <v>0</v>
      </c>
      <c r="J359" s="58">
        <v>0</v>
      </c>
      <c r="K359" s="99">
        <f t="shared" si="271"/>
        <v>0</v>
      </c>
      <c r="L359" s="99">
        <v>0</v>
      </c>
      <c r="M359" s="68">
        <f t="shared" si="272"/>
        <v>0</v>
      </c>
      <c r="N359" s="69">
        <f t="shared" si="273"/>
        <v>0</v>
      </c>
      <c r="O359" s="11"/>
      <c r="P359" s="11"/>
    </row>
    <row r="360" spans="1:16" ht="18" customHeight="1" x14ac:dyDescent="0.25">
      <c r="A360" s="62">
        <f>IF(G360&lt;&gt;"",1+MAX($A$2:A359),"")</f>
        <v>233</v>
      </c>
      <c r="B360" s="293"/>
      <c r="C360" s="293"/>
      <c r="D360" s="54" t="s">
        <v>230</v>
      </c>
      <c r="E360" s="101" t="s">
        <v>32</v>
      </c>
      <c r="F360" s="66">
        <v>1</v>
      </c>
      <c r="G360" s="107">
        <v>0</v>
      </c>
      <c r="H360" s="66">
        <f t="shared" si="270"/>
        <v>1</v>
      </c>
      <c r="I360" s="58">
        <v>0</v>
      </c>
      <c r="J360" s="58">
        <v>0</v>
      </c>
      <c r="K360" s="99">
        <f t="shared" si="271"/>
        <v>0</v>
      </c>
      <c r="L360" s="99">
        <v>0</v>
      </c>
      <c r="M360" s="68">
        <f t="shared" si="272"/>
        <v>0</v>
      </c>
      <c r="N360" s="69">
        <f t="shared" si="273"/>
        <v>0</v>
      </c>
      <c r="O360" s="11"/>
      <c r="P360" s="11"/>
    </row>
    <row r="361" spans="1:16" ht="18" customHeight="1" x14ac:dyDescent="0.25">
      <c r="A361" s="62">
        <f>IF(G361&lt;&gt;"",1+MAX($A$2:A360),"")</f>
        <v>234</v>
      </c>
      <c r="B361" s="293"/>
      <c r="C361" s="293"/>
      <c r="D361" s="54" t="s">
        <v>231</v>
      </c>
      <c r="E361" s="101" t="s">
        <v>32</v>
      </c>
      <c r="F361" s="66">
        <v>1</v>
      </c>
      <c r="G361" s="107">
        <v>0</v>
      </c>
      <c r="H361" s="66">
        <f t="shared" si="270"/>
        <v>1</v>
      </c>
      <c r="I361" s="58">
        <v>0</v>
      </c>
      <c r="J361" s="58">
        <v>0</v>
      </c>
      <c r="K361" s="99">
        <f t="shared" si="271"/>
        <v>0</v>
      </c>
      <c r="L361" s="99">
        <v>0</v>
      </c>
      <c r="M361" s="68">
        <f t="shared" si="272"/>
        <v>0</v>
      </c>
      <c r="N361" s="69">
        <f t="shared" si="273"/>
        <v>0</v>
      </c>
      <c r="O361" s="11"/>
      <c r="P361" s="11"/>
    </row>
    <row r="362" spans="1:16" ht="18" customHeight="1" x14ac:dyDescent="0.25">
      <c r="A362" s="62">
        <f>IF(G362&lt;&gt;"",1+MAX($A$2:A361),"")</f>
        <v>235</v>
      </c>
      <c r="B362" s="293"/>
      <c r="C362" s="293"/>
      <c r="D362" s="54" t="s">
        <v>232</v>
      </c>
      <c r="E362" s="101" t="s">
        <v>32</v>
      </c>
      <c r="F362" s="66">
        <v>3</v>
      </c>
      <c r="G362" s="107">
        <v>0</v>
      </c>
      <c r="H362" s="66">
        <f t="shared" si="270"/>
        <v>3</v>
      </c>
      <c r="I362" s="58">
        <v>0</v>
      </c>
      <c r="J362" s="58">
        <v>0</v>
      </c>
      <c r="K362" s="99">
        <f t="shared" si="271"/>
        <v>0</v>
      </c>
      <c r="L362" s="99">
        <v>0</v>
      </c>
      <c r="M362" s="68">
        <f t="shared" si="272"/>
        <v>0</v>
      </c>
      <c r="N362" s="69">
        <f t="shared" si="273"/>
        <v>0</v>
      </c>
      <c r="O362" s="11"/>
      <c r="P362" s="11"/>
    </row>
    <row r="363" spans="1:16" ht="18" customHeight="1" x14ac:dyDescent="0.25">
      <c r="A363" s="62">
        <f>IF(G363&lt;&gt;"",1+MAX($A$2:A362),"")</f>
        <v>236</v>
      </c>
      <c r="B363" s="293"/>
      <c r="C363" s="293"/>
      <c r="D363" s="54" t="s">
        <v>233</v>
      </c>
      <c r="E363" s="101" t="s">
        <v>32</v>
      </c>
      <c r="F363" s="66">
        <v>1</v>
      </c>
      <c r="G363" s="107">
        <v>0</v>
      </c>
      <c r="H363" s="66">
        <f t="shared" si="270"/>
        <v>1</v>
      </c>
      <c r="I363" s="58">
        <v>0</v>
      </c>
      <c r="J363" s="58">
        <v>0</v>
      </c>
      <c r="K363" s="99">
        <f t="shared" si="271"/>
        <v>0</v>
      </c>
      <c r="L363" s="99">
        <v>0</v>
      </c>
      <c r="M363" s="68">
        <f t="shared" si="272"/>
        <v>0</v>
      </c>
      <c r="N363" s="69">
        <f t="shared" si="273"/>
        <v>0</v>
      </c>
      <c r="O363" s="11"/>
      <c r="P363" s="11"/>
    </row>
    <row r="364" spans="1:16" ht="18.75" customHeight="1" x14ac:dyDescent="0.25">
      <c r="A364" s="62" t="str">
        <f>IF(G364&lt;&gt;"",1+MAX($A$2:A363),"")</f>
        <v/>
      </c>
      <c r="B364" s="293"/>
      <c r="C364" s="293"/>
      <c r="D364" s="184" t="s">
        <v>234</v>
      </c>
      <c r="E364" s="103"/>
      <c r="F364" s="66"/>
      <c r="G364" s="107"/>
      <c r="H364" s="66"/>
      <c r="I364" s="67"/>
      <c r="J364" s="67"/>
      <c r="K364" s="99"/>
      <c r="L364" s="99"/>
      <c r="M364" s="68"/>
      <c r="N364" s="69"/>
      <c r="O364" s="11"/>
      <c r="P364" s="11"/>
    </row>
    <row r="365" spans="1:16" ht="31.2" x14ac:dyDescent="0.25">
      <c r="A365" s="62">
        <f>IF(G365&lt;&gt;"",1+MAX($A$2:A364),"")</f>
        <v>237</v>
      </c>
      <c r="B365" s="293"/>
      <c r="C365" s="293"/>
      <c r="D365" s="188" t="s">
        <v>235</v>
      </c>
      <c r="E365" s="101" t="s">
        <v>32</v>
      </c>
      <c r="F365" s="66">
        <v>1</v>
      </c>
      <c r="G365" s="107">
        <v>0</v>
      </c>
      <c r="H365" s="66">
        <f t="shared" si="266"/>
        <v>1</v>
      </c>
      <c r="I365" s="58">
        <v>0</v>
      </c>
      <c r="J365" s="58">
        <v>0</v>
      </c>
      <c r="K365" s="99">
        <f t="shared" si="262"/>
        <v>0</v>
      </c>
      <c r="L365" s="99">
        <v>0</v>
      </c>
      <c r="M365" s="68">
        <f t="shared" ref="M365:M366" si="274">+L365+K365</f>
        <v>0</v>
      </c>
      <c r="N365" s="69">
        <f t="shared" ref="N365:N366" si="275">H365*M365</f>
        <v>0</v>
      </c>
      <c r="O365" s="11"/>
      <c r="P365" s="11"/>
    </row>
    <row r="366" spans="1:16" ht="31.2" x14ac:dyDescent="0.25">
      <c r="A366" s="62">
        <f>IF(G366&lt;&gt;"",1+MAX($A$2:A365),"")</f>
        <v>238</v>
      </c>
      <c r="B366" s="293"/>
      <c r="C366" s="293"/>
      <c r="D366" s="188" t="s">
        <v>236</v>
      </c>
      <c r="E366" s="101" t="s">
        <v>32</v>
      </c>
      <c r="F366" s="66">
        <v>1</v>
      </c>
      <c r="G366" s="107">
        <v>0</v>
      </c>
      <c r="H366" s="66">
        <f t="shared" si="266"/>
        <v>1</v>
      </c>
      <c r="I366" s="58">
        <v>0</v>
      </c>
      <c r="J366" s="58">
        <v>0</v>
      </c>
      <c r="K366" s="99">
        <f t="shared" si="262"/>
        <v>0</v>
      </c>
      <c r="L366" s="99">
        <v>0</v>
      </c>
      <c r="M366" s="68">
        <f t="shared" si="274"/>
        <v>0</v>
      </c>
      <c r="N366" s="69">
        <f t="shared" si="275"/>
        <v>0</v>
      </c>
      <c r="O366" s="11"/>
      <c r="P366" s="11"/>
    </row>
    <row r="367" spans="1:16" ht="18" customHeight="1" x14ac:dyDescent="0.25">
      <c r="A367" s="62" t="str">
        <f>IF(G367&lt;&gt;"",1+MAX($A$2:A366),"")</f>
        <v/>
      </c>
      <c r="B367" s="293"/>
      <c r="C367" s="293"/>
      <c r="D367" s="184" t="s">
        <v>237</v>
      </c>
      <c r="E367" s="103"/>
      <c r="F367" s="66"/>
      <c r="G367" s="107"/>
      <c r="H367" s="66"/>
      <c r="I367" s="67"/>
      <c r="J367" s="67"/>
      <c r="K367" s="99"/>
      <c r="L367" s="99"/>
      <c r="M367" s="68"/>
      <c r="N367" s="69"/>
      <c r="O367" s="11"/>
      <c r="P367" s="11"/>
    </row>
    <row r="368" spans="1:16" ht="15.6" x14ac:dyDescent="0.25">
      <c r="A368" s="62">
        <f>IF(G368&lt;&gt;"",1+MAX($A$2:A367),"")</f>
        <v>239</v>
      </c>
      <c r="B368" s="293"/>
      <c r="C368" s="293"/>
      <c r="D368" s="54" t="s">
        <v>238</v>
      </c>
      <c r="E368" s="101" t="s">
        <v>32</v>
      </c>
      <c r="F368" s="66">
        <v>1</v>
      </c>
      <c r="G368" s="107">
        <v>0</v>
      </c>
      <c r="H368" s="66">
        <f t="shared" si="266"/>
        <v>1</v>
      </c>
      <c r="I368" s="58">
        <v>0</v>
      </c>
      <c r="J368" s="58">
        <v>0</v>
      </c>
      <c r="K368" s="99">
        <f>I368*J368</f>
        <v>0</v>
      </c>
      <c r="L368" s="99">
        <v>0</v>
      </c>
      <c r="M368" s="68">
        <f t="shared" ref="M368" si="276">+L368+K368</f>
        <v>0</v>
      </c>
      <c r="N368" s="69">
        <f>H368*M368</f>
        <v>0</v>
      </c>
      <c r="O368" s="11"/>
      <c r="P368" s="11"/>
    </row>
    <row r="369" spans="1:16" ht="18" customHeight="1" x14ac:dyDescent="0.25">
      <c r="A369" s="62" t="str">
        <f>IF(G369&lt;&gt;"",1+MAX($A$2:A368),"")</f>
        <v/>
      </c>
      <c r="B369" s="293"/>
      <c r="C369" s="293"/>
      <c r="D369" s="184" t="s">
        <v>239</v>
      </c>
      <c r="E369" s="103"/>
      <c r="F369" s="95"/>
      <c r="G369" s="107"/>
      <c r="H369" s="66"/>
      <c r="I369" s="67"/>
      <c r="J369" s="67"/>
      <c r="K369" s="99"/>
      <c r="L369" s="99"/>
      <c r="M369" s="68"/>
      <c r="N369" s="69"/>
      <c r="O369" s="11"/>
      <c r="P369" s="11"/>
    </row>
    <row r="370" spans="1:16" ht="31.2" x14ac:dyDescent="0.25">
      <c r="A370" s="62" t="str">
        <f>IF(G370&lt;&gt;"",1+MAX($A$2:A369),"")</f>
        <v/>
      </c>
      <c r="B370" s="293"/>
      <c r="C370" s="293"/>
      <c r="D370" s="210" t="s">
        <v>240</v>
      </c>
      <c r="E370" s="207"/>
      <c r="F370" s="95"/>
      <c r="G370" s="107"/>
      <c r="H370" s="66"/>
      <c r="I370" s="211"/>
      <c r="J370" s="211"/>
      <c r="K370" s="99"/>
      <c r="L370" s="99"/>
      <c r="M370" s="68"/>
      <c r="N370" s="69"/>
      <c r="O370" s="11"/>
      <c r="P370" s="11"/>
    </row>
    <row r="371" spans="1:16" ht="15.6" x14ac:dyDescent="0.25">
      <c r="A371" s="62">
        <f>IF(G371&lt;&gt;"",1+MAX($A$2:A370),"")</f>
        <v>240</v>
      </c>
      <c r="B371" s="293"/>
      <c r="C371" s="293"/>
      <c r="D371" s="54" t="s">
        <v>241</v>
      </c>
      <c r="E371" s="100" t="s">
        <v>32</v>
      </c>
      <c r="F371" s="66">
        <v>3</v>
      </c>
      <c r="G371" s="107">
        <v>0</v>
      </c>
      <c r="H371" s="66">
        <f t="shared" ref="H371:H373" si="277">(G371*F371)+F371</f>
        <v>3</v>
      </c>
      <c r="I371" s="58">
        <v>0</v>
      </c>
      <c r="J371" s="58">
        <v>0</v>
      </c>
      <c r="K371" s="99">
        <f>I371*J371</f>
        <v>0</v>
      </c>
      <c r="L371" s="99">
        <v>0</v>
      </c>
      <c r="M371" s="68">
        <f t="shared" ref="M371:M377" si="278">+L371+K371</f>
        <v>0</v>
      </c>
      <c r="N371" s="69">
        <f t="shared" ref="N371:N377" si="279">H371*M371</f>
        <v>0</v>
      </c>
      <c r="O371" s="11"/>
      <c r="P371" s="11"/>
    </row>
    <row r="372" spans="1:16" ht="18" customHeight="1" x14ac:dyDescent="0.25">
      <c r="A372" s="62">
        <f>IF(G372&lt;&gt;"",1+MAX($A$2:A371),"")</f>
        <v>241</v>
      </c>
      <c r="B372" s="293"/>
      <c r="C372" s="293"/>
      <c r="D372" s="54" t="s">
        <v>242</v>
      </c>
      <c r="E372" s="101" t="s">
        <v>32</v>
      </c>
      <c r="F372" s="66">
        <v>1</v>
      </c>
      <c r="G372" s="107">
        <v>0</v>
      </c>
      <c r="H372" s="66">
        <f t="shared" si="277"/>
        <v>1</v>
      </c>
      <c r="I372" s="58">
        <v>0</v>
      </c>
      <c r="J372" s="58">
        <v>0</v>
      </c>
      <c r="K372" s="99">
        <f t="shared" ref="K372:K373" si="280">I372*J372</f>
        <v>0</v>
      </c>
      <c r="L372" s="99">
        <v>0</v>
      </c>
      <c r="M372" s="68">
        <f t="shared" si="278"/>
        <v>0</v>
      </c>
      <c r="N372" s="69">
        <f t="shared" si="279"/>
        <v>0</v>
      </c>
      <c r="O372" s="11"/>
      <c r="P372" s="11"/>
    </row>
    <row r="373" spans="1:16" ht="15.6" x14ac:dyDescent="0.25">
      <c r="A373" s="62">
        <f>IF(G373&lt;&gt;"",1+MAX($A$2:A372),"")</f>
        <v>242</v>
      </c>
      <c r="B373" s="293"/>
      <c r="C373" s="293"/>
      <c r="D373" s="54" t="s">
        <v>243</v>
      </c>
      <c r="E373" s="101" t="s">
        <v>32</v>
      </c>
      <c r="F373" s="66">
        <v>1</v>
      </c>
      <c r="G373" s="107">
        <v>0</v>
      </c>
      <c r="H373" s="66">
        <f t="shared" si="277"/>
        <v>1</v>
      </c>
      <c r="I373" s="58">
        <v>0</v>
      </c>
      <c r="J373" s="58">
        <v>0</v>
      </c>
      <c r="K373" s="99">
        <f t="shared" si="280"/>
        <v>0</v>
      </c>
      <c r="L373" s="99">
        <v>0</v>
      </c>
      <c r="M373" s="68">
        <f t="shared" si="278"/>
        <v>0</v>
      </c>
      <c r="N373" s="69">
        <f t="shared" si="279"/>
        <v>0</v>
      </c>
      <c r="O373" s="11"/>
      <c r="P373" s="11"/>
    </row>
    <row r="374" spans="1:16" ht="15.6" x14ac:dyDescent="0.25">
      <c r="A374" s="62">
        <f>IF(G374&lt;&gt;"",1+MAX($A$2:A373),"")</f>
        <v>243</v>
      </c>
      <c r="B374" s="293"/>
      <c r="C374" s="293"/>
      <c r="D374" s="54" t="s">
        <v>244</v>
      </c>
      <c r="E374" s="100" t="s">
        <v>32</v>
      </c>
      <c r="F374" s="66">
        <v>1</v>
      </c>
      <c r="G374" s="107">
        <v>0</v>
      </c>
      <c r="H374" s="66">
        <f t="shared" si="266"/>
        <v>1</v>
      </c>
      <c r="I374" s="58">
        <v>0</v>
      </c>
      <c r="J374" s="58">
        <v>0</v>
      </c>
      <c r="K374" s="99">
        <f>I374*J374</f>
        <v>0</v>
      </c>
      <c r="L374" s="99">
        <v>0</v>
      </c>
      <c r="M374" s="68">
        <f t="shared" si="278"/>
        <v>0</v>
      </c>
      <c r="N374" s="69">
        <f t="shared" si="279"/>
        <v>0</v>
      </c>
      <c r="O374" s="11"/>
      <c r="P374" s="11"/>
    </row>
    <row r="375" spans="1:16" ht="18" customHeight="1" x14ac:dyDescent="0.25">
      <c r="A375" s="62">
        <f>IF(G375&lt;&gt;"",1+MAX($A$2:A374),"")</f>
        <v>244</v>
      </c>
      <c r="B375" s="293"/>
      <c r="C375" s="293"/>
      <c r="D375" s="54" t="s">
        <v>245</v>
      </c>
      <c r="E375" s="101" t="s">
        <v>32</v>
      </c>
      <c r="F375" s="66">
        <v>2</v>
      </c>
      <c r="G375" s="107">
        <v>0</v>
      </c>
      <c r="H375" s="66">
        <f t="shared" si="266"/>
        <v>2</v>
      </c>
      <c r="I375" s="58">
        <v>0</v>
      </c>
      <c r="J375" s="58">
        <v>0</v>
      </c>
      <c r="K375" s="99">
        <f t="shared" si="262"/>
        <v>0</v>
      </c>
      <c r="L375" s="99">
        <v>0</v>
      </c>
      <c r="M375" s="68">
        <f t="shared" si="278"/>
        <v>0</v>
      </c>
      <c r="N375" s="69">
        <f t="shared" si="279"/>
        <v>0</v>
      </c>
      <c r="O375" s="11"/>
      <c r="P375" s="11"/>
    </row>
    <row r="376" spans="1:16" ht="15.6" x14ac:dyDescent="0.25">
      <c r="A376" s="62">
        <f>IF(G376&lt;&gt;"",1+MAX($A$2:A375),"")</f>
        <v>245</v>
      </c>
      <c r="B376" s="293"/>
      <c r="C376" s="293"/>
      <c r="D376" s="54" t="s">
        <v>246</v>
      </c>
      <c r="E376" s="101" t="s">
        <v>32</v>
      </c>
      <c r="F376" s="66">
        <v>1</v>
      </c>
      <c r="G376" s="107">
        <v>0</v>
      </c>
      <c r="H376" s="66">
        <f t="shared" si="266"/>
        <v>1</v>
      </c>
      <c r="I376" s="58">
        <v>0</v>
      </c>
      <c r="J376" s="58">
        <v>0</v>
      </c>
      <c r="K376" s="99">
        <f t="shared" si="262"/>
        <v>0</v>
      </c>
      <c r="L376" s="99">
        <v>0</v>
      </c>
      <c r="M376" s="68">
        <f t="shared" si="278"/>
        <v>0</v>
      </c>
      <c r="N376" s="69">
        <f t="shared" si="279"/>
        <v>0</v>
      </c>
      <c r="O376" s="11"/>
      <c r="P376" s="11"/>
    </row>
    <row r="377" spans="1:16" ht="31.2" x14ac:dyDescent="0.25">
      <c r="A377" s="62">
        <f>IF(G377&lt;&gt;"",1+MAX($A$2:A376),"")</f>
        <v>246</v>
      </c>
      <c r="B377" s="293"/>
      <c r="C377" s="293"/>
      <c r="D377" s="188" t="s">
        <v>247</v>
      </c>
      <c r="E377" s="101" t="s">
        <v>32</v>
      </c>
      <c r="F377" s="66">
        <v>1</v>
      </c>
      <c r="G377" s="107">
        <v>0</v>
      </c>
      <c r="H377" s="66">
        <f t="shared" si="266"/>
        <v>1</v>
      </c>
      <c r="I377" s="58">
        <v>0</v>
      </c>
      <c r="J377" s="58">
        <v>0</v>
      </c>
      <c r="K377" s="99">
        <f t="shared" si="262"/>
        <v>0</v>
      </c>
      <c r="L377" s="99">
        <v>0</v>
      </c>
      <c r="M377" s="68">
        <f t="shared" si="278"/>
        <v>0</v>
      </c>
      <c r="N377" s="69">
        <f t="shared" si="279"/>
        <v>0</v>
      </c>
      <c r="O377" s="11"/>
      <c r="P377" s="11"/>
    </row>
    <row r="378" spans="1:16" ht="18" customHeight="1" x14ac:dyDescent="0.25">
      <c r="A378" s="62" t="str">
        <f>IF(G378&lt;&gt;"",1+MAX($A$2:A377),"")</f>
        <v/>
      </c>
      <c r="B378" s="293"/>
      <c r="C378" s="293"/>
      <c r="D378" s="184" t="s">
        <v>248</v>
      </c>
      <c r="E378" s="103"/>
      <c r="F378" s="66"/>
      <c r="G378" s="107"/>
      <c r="H378" s="66"/>
      <c r="I378" s="67"/>
      <c r="J378" s="67"/>
      <c r="K378" s="99"/>
      <c r="L378" s="99"/>
      <c r="M378" s="68"/>
      <c r="N378" s="69"/>
      <c r="O378" s="11"/>
      <c r="P378" s="11"/>
    </row>
    <row r="379" spans="1:16" ht="15.6" x14ac:dyDescent="0.25">
      <c r="A379" s="62">
        <f>IF(G379&lt;&gt;"",1+MAX($A$2:A378),"")</f>
        <v>247</v>
      </c>
      <c r="B379" s="293"/>
      <c r="C379" s="293"/>
      <c r="D379" s="54" t="s">
        <v>249</v>
      </c>
      <c r="E379" s="101" t="s">
        <v>34</v>
      </c>
      <c r="F379" s="212">
        <v>47</v>
      </c>
      <c r="G379" s="107">
        <v>0</v>
      </c>
      <c r="H379" s="66">
        <f t="shared" ref="H379:H382" si="281">(G379*F379)+F379</f>
        <v>47</v>
      </c>
      <c r="I379" s="58">
        <v>0</v>
      </c>
      <c r="J379" s="58">
        <v>0</v>
      </c>
      <c r="K379" s="99">
        <f t="shared" ref="K379" si="282">I379*J379</f>
        <v>0</v>
      </c>
      <c r="L379" s="99">
        <v>0</v>
      </c>
      <c r="M379" s="68">
        <f>+L379+K379</f>
        <v>0</v>
      </c>
      <c r="N379" s="69">
        <f t="shared" ref="N379:N387" si="283">H379*M379</f>
        <v>0</v>
      </c>
      <c r="O379" s="11"/>
      <c r="P379" s="11"/>
    </row>
    <row r="380" spans="1:16" ht="18" customHeight="1" x14ac:dyDescent="0.25">
      <c r="A380" s="62">
        <f>IF(G380&lt;&gt;"",1+MAX($A$2:A379),"")</f>
        <v>248</v>
      </c>
      <c r="B380" s="293"/>
      <c r="C380" s="293"/>
      <c r="D380" s="54" t="s">
        <v>250</v>
      </c>
      <c r="E380" s="101" t="s">
        <v>34</v>
      </c>
      <c r="F380" s="212">
        <v>17</v>
      </c>
      <c r="G380" s="107">
        <v>0</v>
      </c>
      <c r="H380" s="66">
        <f t="shared" si="281"/>
        <v>17</v>
      </c>
      <c r="I380" s="58">
        <v>0</v>
      </c>
      <c r="J380" s="58">
        <v>0</v>
      </c>
      <c r="K380" s="99">
        <f>I380*J380</f>
        <v>0</v>
      </c>
      <c r="L380" s="99">
        <v>0</v>
      </c>
      <c r="M380" s="68">
        <f>+L380+K380</f>
        <v>0</v>
      </c>
      <c r="N380" s="69">
        <f t="shared" si="283"/>
        <v>0</v>
      </c>
      <c r="O380" s="11"/>
      <c r="P380" s="11"/>
    </row>
    <row r="381" spans="1:16" ht="15.6" x14ac:dyDescent="0.25">
      <c r="A381" s="62">
        <f>IF(G381&lt;&gt;"",1+MAX($A$2:A380),"")</f>
        <v>249</v>
      </c>
      <c r="B381" s="293"/>
      <c r="C381" s="293"/>
      <c r="D381" s="54" t="s">
        <v>251</v>
      </c>
      <c r="E381" s="64" t="s">
        <v>34</v>
      </c>
      <c r="F381" s="66">
        <v>10</v>
      </c>
      <c r="G381" s="107">
        <v>0</v>
      </c>
      <c r="H381" s="66">
        <f t="shared" si="281"/>
        <v>10</v>
      </c>
      <c r="I381" s="58">
        <v>0</v>
      </c>
      <c r="J381" s="58">
        <v>0</v>
      </c>
      <c r="K381" s="99">
        <f t="shared" ref="K381" si="284">I381*J381</f>
        <v>0</v>
      </c>
      <c r="L381" s="99">
        <v>0</v>
      </c>
      <c r="M381" s="68">
        <f t="shared" ref="M381:M382" si="285">+L381+K381</f>
        <v>0</v>
      </c>
      <c r="N381" s="69">
        <f t="shared" si="283"/>
        <v>0</v>
      </c>
      <c r="O381" s="11"/>
      <c r="P381" s="11"/>
    </row>
    <row r="382" spans="1:16" ht="18" customHeight="1" x14ac:dyDescent="0.25">
      <c r="A382" s="213">
        <f>IF(G382&lt;&gt;"",1+MAX($A$2:A381),"")</f>
        <v>250</v>
      </c>
      <c r="B382" s="293"/>
      <c r="C382" s="293"/>
      <c r="D382" s="54" t="s">
        <v>252</v>
      </c>
      <c r="E382" s="208" t="s">
        <v>34</v>
      </c>
      <c r="F382" s="214">
        <v>10</v>
      </c>
      <c r="G382" s="107">
        <v>0</v>
      </c>
      <c r="H382" s="214">
        <f t="shared" si="281"/>
        <v>10</v>
      </c>
      <c r="I382" s="58">
        <v>0</v>
      </c>
      <c r="J382" s="58">
        <v>0</v>
      </c>
      <c r="K382" s="215">
        <f>I382*J382</f>
        <v>0</v>
      </c>
      <c r="L382" s="215">
        <v>0</v>
      </c>
      <c r="M382" s="216">
        <f t="shared" si="285"/>
        <v>0</v>
      </c>
      <c r="N382" s="217">
        <f t="shared" si="283"/>
        <v>0</v>
      </c>
      <c r="O382" s="11"/>
      <c r="P382" s="11"/>
    </row>
    <row r="383" spans="1:16" ht="15.6" x14ac:dyDescent="0.25">
      <c r="A383" s="62">
        <f>IF(G383&lt;&gt;"",1+MAX($A$2:A382),"")</f>
        <v>251</v>
      </c>
      <c r="B383" s="293"/>
      <c r="C383" s="293"/>
      <c r="D383" s="54" t="s">
        <v>253</v>
      </c>
      <c r="E383" s="101" t="s">
        <v>32</v>
      </c>
      <c r="F383" s="212">
        <v>1</v>
      </c>
      <c r="G383" s="107">
        <v>0</v>
      </c>
      <c r="H383" s="66">
        <f t="shared" si="266"/>
        <v>1</v>
      </c>
      <c r="I383" s="58">
        <v>0</v>
      </c>
      <c r="J383" s="58">
        <v>0</v>
      </c>
      <c r="K383" s="99">
        <f t="shared" si="262"/>
        <v>0</v>
      </c>
      <c r="L383" s="99">
        <v>0</v>
      </c>
      <c r="M383" s="68">
        <f>+L383+K383</f>
        <v>0</v>
      </c>
      <c r="N383" s="69">
        <f t="shared" si="283"/>
        <v>0</v>
      </c>
      <c r="O383" s="11"/>
      <c r="P383" s="11"/>
    </row>
    <row r="384" spans="1:16" ht="18" customHeight="1" x14ac:dyDescent="0.25">
      <c r="A384" s="62">
        <f>IF(G384&lt;&gt;"",1+MAX($A$2:A383),"")</f>
        <v>252</v>
      </c>
      <c r="B384" s="293"/>
      <c r="C384" s="293"/>
      <c r="D384" s="54" t="s">
        <v>254</v>
      </c>
      <c r="E384" s="101" t="s">
        <v>32</v>
      </c>
      <c r="F384" s="212">
        <v>1</v>
      </c>
      <c r="G384" s="107">
        <v>0</v>
      </c>
      <c r="H384" s="66">
        <f t="shared" si="266"/>
        <v>1</v>
      </c>
      <c r="I384" s="58">
        <v>0</v>
      </c>
      <c r="J384" s="58">
        <v>0</v>
      </c>
      <c r="K384" s="99">
        <f>I384*J384</f>
        <v>0</v>
      </c>
      <c r="L384" s="99">
        <v>0</v>
      </c>
      <c r="M384" s="68">
        <f>+L384+K384</f>
        <v>0</v>
      </c>
      <c r="N384" s="69">
        <f t="shared" si="283"/>
        <v>0</v>
      </c>
      <c r="O384" s="11"/>
      <c r="P384" s="11"/>
    </row>
    <row r="385" spans="1:16" ht="15.6" x14ac:dyDescent="0.25">
      <c r="A385" s="62">
        <f>IF(G385&lt;&gt;"",1+MAX($A$2:A384),"")</f>
        <v>253</v>
      </c>
      <c r="B385" s="293"/>
      <c r="C385" s="293"/>
      <c r="D385" s="54" t="s">
        <v>255</v>
      </c>
      <c r="E385" s="64" t="s">
        <v>32</v>
      </c>
      <c r="F385" s="66">
        <v>1</v>
      </c>
      <c r="G385" s="107">
        <v>0</v>
      </c>
      <c r="H385" s="66">
        <f t="shared" si="266"/>
        <v>1</v>
      </c>
      <c r="I385" s="58">
        <v>0</v>
      </c>
      <c r="J385" s="58">
        <v>0</v>
      </c>
      <c r="K385" s="99">
        <f t="shared" si="262"/>
        <v>0</v>
      </c>
      <c r="L385" s="99">
        <v>0</v>
      </c>
      <c r="M385" s="68">
        <f t="shared" ref="M385:M387" si="286">+L385+K385</f>
        <v>0</v>
      </c>
      <c r="N385" s="69">
        <f t="shared" si="283"/>
        <v>0</v>
      </c>
      <c r="O385" s="11"/>
      <c r="P385" s="11"/>
    </row>
    <row r="386" spans="1:16" ht="18" customHeight="1" x14ac:dyDescent="0.25">
      <c r="A386" s="213">
        <f>IF(G386&lt;&gt;"",1+MAX($A$2:A385),"")</f>
        <v>254</v>
      </c>
      <c r="B386" s="293"/>
      <c r="C386" s="293"/>
      <c r="D386" s="54" t="s">
        <v>256</v>
      </c>
      <c r="E386" s="208" t="s">
        <v>32</v>
      </c>
      <c r="F386" s="214">
        <v>1</v>
      </c>
      <c r="G386" s="107">
        <v>0</v>
      </c>
      <c r="H386" s="214">
        <f t="shared" si="266"/>
        <v>1</v>
      </c>
      <c r="I386" s="58">
        <v>0</v>
      </c>
      <c r="J386" s="58">
        <v>0</v>
      </c>
      <c r="K386" s="215">
        <f>I386*J386</f>
        <v>0</v>
      </c>
      <c r="L386" s="215">
        <v>0</v>
      </c>
      <c r="M386" s="216">
        <f t="shared" si="286"/>
        <v>0</v>
      </c>
      <c r="N386" s="217">
        <f t="shared" si="283"/>
        <v>0</v>
      </c>
      <c r="O386" s="11"/>
      <c r="P386" s="11"/>
    </row>
    <row r="387" spans="1:16" ht="18" customHeight="1" x14ac:dyDescent="0.25">
      <c r="A387" s="213">
        <f>IF(G387&lt;&gt;"",1+MAX($A$2:A386),"")</f>
        <v>255</v>
      </c>
      <c r="B387" s="293"/>
      <c r="C387" s="293"/>
      <c r="D387" s="54" t="s">
        <v>257</v>
      </c>
      <c r="E387" s="208" t="s">
        <v>32</v>
      </c>
      <c r="F387" s="214">
        <v>1</v>
      </c>
      <c r="G387" s="107">
        <v>0</v>
      </c>
      <c r="H387" s="214">
        <f t="shared" si="266"/>
        <v>1</v>
      </c>
      <c r="I387" s="58">
        <v>0</v>
      </c>
      <c r="J387" s="58">
        <v>0</v>
      </c>
      <c r="K387" s="215">
        <f>I387*J387</f>
        <v>0</v>
      </c>
      <c r="L387" s="215">
        <v>0</v>
      </c>
      <c r="M387" s="216">
        <f t="shared" si="286"/>
        <v>0</v>
      </c>
      <c r="N387" s="217">
        <f t="shared" si="283"/>
        <v>0</v>
      </c>
      <c r="O387" s="11"/>
      <c r="P387" s="11"/>
    </row>
    <row r="388" spans="1:16" s="1" customFormat="1" ht="18" customHeight="1" x14ac:dyDescent="0.25">
      <c r="A388" s="218" t="str">
        <f>IF(G388&lt;&gt;"",1+MAX($A$2:A387),"")</f>
        <v/>
      </c>
      <c r="B388" s="293"/>
      <c r="C388" s="293"/>
      <c r="D388" s="86" t="s">
        <v>258</v>
      </c>
      <c r="E388" s="151"/>
      <c r="F388" s="95"/>
      <c r="G388" s="219"/>
      <c r="H388" s="66"/>
      <c r="I388" s="87"/>
      <c r="J388" s="87"/>
      <c r="K388" s="105"/>
      <c r="L388" s="105"/>
      <c r="M388" s="68"/>
      <c r="N388" s="69"/>
      <c r="O388" s="194"/>
      <c r="P388" s="194"/>
    </row>
    <row r="389" spans="1:16" ht="18" customHeight="1" x14ac:dyDescent="0.25">
      <c r="A389" s="52" t="str">
        <f>IF(G389&lt;&gt;"",1+MAX($A$2:A388),"")</f>
        <v/>
      </c>
      <c r="B389" s="293"/>
      <c r="C389" s="293"/>
      <c r="D389" s="184" t="s">
        <v>196</v>
      </c>
      <c r="E389" s="207"/>
      <c r="F389" s="57"/>
      <c r="G389" s="220"/>
      <c r="H389" s="57"/>
      <c r="I389" s="59"/>
      <c r="J389" s="59"/>
      <c r="K389" s="221"/>
      <c r="L389" s="221"/>
      <c r="M389" s="60"/>
      <c r="N389" s="61"/>
      <c r="O389" s="11"/>
      <c r="P389" s="11"/>
    </row>
    <row r="390" spans="1:16" ht="18" customHeight="1" x14ac:dyDescent="0.25">
      <c r="A390" s="62">
        <f>IF(G390&lt;&gt;"",1+MAX($A$2:A389),"")</f>
        <v>256</v>
      </c>
      <c r="B390" s="293"/>
      <c r="C390" s="293"/>
      <c r="D390" s="54" t="s">
        <v>259</v>
      </c>
      <c r="E390" s="64" t="s">
        <v>34</v>
      </c>
      <c r="F390" s="66">
        <v>70</v>
      </c>
      <c r="G390" s="107">
        <v>0.1</v>
      </c>
      <c r="H390" s="66">
        <f>(G390*F390)+F390</f>
        <v>77</v>
      </c>
      <c r="I390" s="58">
        <v>0</v>
      </c>
      <c r="J390" s="58">
        <v>0</v>
      </c>
      <c r="K390" s="99">
        <f>I390*J390</f>
        <v>0</v>
      </c>
      <c r="L390" s="99">
        <v>0</v>
      </c>
      <c r="M390" s="68">
        <f>+L390+K390</f>
        <v>0</v>
      </c>
      <c r="N390" s="69">
        <f t="shared" ref="N390:N395" si="287">H390*M390</f>
        <v>0</v>
      </c>
      <c r="O390" s="11"/>
      <c r="P390" s="11"/>
    </row>
    <row r="391" spans="1:16" ht="18" customHeight="1" x14ac:dyDescent="0.25">
      <c r="A391" s="62">
        <f>IF(G391&lt;&gt;"",1+MAX($A$2:A390),"")</f>
        <v>257</v>
      </c>
      <c r="B391" s="293"/>
      <c r="C391" s="293"/>
      <c r="D391" s="54" t="s">
        <v>260</v>
      </c>
      <c r="E391" s="64" t="s">
        <v>34</v>
      </c>
      <c r="F391" s="66">
        <v>96</v>
      </c>
      <c r="G391" s="107">
        <v>0.1</v>
      </c>
      <c r="H391" s="66">
        <f t="shared" ref="H391:H395" si="288">(G391*F391)+F391</f>
        <v>105.6</v>
      </c>
      <c r="I391" s="58">
        <v>0</v>
      </c>
      <c r="J391" s="58">
        <v>0</v>
      </c>
      <c r="K391" s="99">
        <f t="shared" ref="K391:K395" si="289">I391*J391</f>
        <v>0</v>
      </c>
      <c r="L391" s="99">
        <v>0</v>
      </c>
      <c r="M391" s="68">
        <f>+L391+K391</f>
        <v>0</v>
      </c>
      <c r="N391" s="69">
        <f t="shared" si="287"/>
        <v>0</v>
      </c>
      <c r="O391" s="11"/>
      <c r="P391" s="11"/>
    </row>
    <row r="392" spans="1:16" ht="18" customHeight="1" x14ac:dyDescent="0.25">
      <c r="A392" s="62">
        <f>IF(G392&lt;&gt;"",1+MAX($A$2:A391),"")</f>
        <v>258</v>
      </c>
      <c r="B392" s="293"/>
      <c r="C392" s="293"/>
      <c r="D392" s="54" t="s">
        <v>33</v>
      </c>
      <c r="E392" s="64" t="s">
        <v>34</v>
      </c>
      <c r="F392" s="66">
        <v>3210</v>
      </c>
      <c r="G392" s="107">
        <v>0.1</v>
      </c>
      <c r="H392" s="66">
        <f t="shared" si="288"/>
        <v>3531</v>
      </c>
      <c r="I392" s="58">
        <v>0</v>
      </c>
      <c r="J392" s="58">
        <v>0</v>
      </c>
      <c r="K392" s="99">
        <f t="shared" si="289"/>
        <v>0</v>
      </c>
      <c r="L392" s="99">
        <v>0</v>
      </c>
      <c r="M392" s="68">
        <f>+L392+K392</f>
        <v>0</v>
      </c>
      <c r="N392" s="69">
        <f t="shared" si="287"/>
        <v>0</v>
      </c>
      <c r="O392" s="11"/>
      <c r="P392" s="11"/>
    </row>
    <row r="393" spans="1:16" ht="18" customHeight="1" x14ac:dyDescent="0.25">
      <c r="A393" s="62">
        <f>IF(G393&lt;&gt;"",1+MAX($A$2:A392),"")</f>
        <v>259</v>
      </c>
      <c r="B393" s="293"/>
      <c r="C393" s="293"/>
      <c r="D393" s="54" t="s">
        <v>261</v>
      </c>
      <c r="E393" s="64" t="s">
        <v>34</v>
      </c>
      <c r="F393" s="66">
        <v>10</v>
      </c>
      <c r="G393" s="107">
        <v>0.1</v>
      </c>
      <c r="H393" s="66">
        <f t="shared" si="288"/>
        <v>11</v>
      </c>
      <c r="I393" s="58">
        <v>0</v>
      </c>
      <c r="J393" s="58">
        <v>0</v>
      </c>
      <c r="K393" s="99">
        <f t="shared" si="289"/>
        <v>0</v>
      </c>
      <c r="L393" s="99">
        <v>0</v>
      </c>
      <c r="M393" s="68">
        <f t="shared" ref="M393:M395" si="290">+L393+K393</f>
        <v>0</v>
      </c>
      <c r="N393" s="69">
        <f t="shared" si="287"/>
        <v>0</v>
      </c>
      <c r="O393" s="11"/>
      <c r="P393" s="11"/>
    </row>
    <row r="394" spans="1:16" ht="18" customHeight="1" x14ac:dyDescent="0.25">
      <c r="A394" s="62">
        <f>IF(G394&lt;&gt;"",1+MAX($A$2:A393),"")</f>
        <v>260</v>
      </c>
      <c r="B394" s="293"/>
      <c r="C394" s="293"/>
      <c r="D394" s="54" t="s">
        <v>262</v>
      </c>
      <c r="E394" s="64" t="s">
        <v>34</v>
      </c>
      <c r="F394" s="66">
        <v>55</v>
      </c>
      <c r="G394" s="107">
        <v>0.1</v>
      </c>
      <c r="H394" s="66">
        <f t="shared" si="288"/>
        <v>60.5</v>
      </c>
      <c r="I394" s="58">
        <v>0</v>
      </c>
      <c r="J394" s="58">
        <v>0</v>
      </c>
      <c r="K394" s="99">
        <f t="shared" si="289"/>
        <v>0</v>
      </c>
      <c r="L394" s="99">
        <v>0</v>
      </c>
      <c r="M394" s="68">
        <f t="shared" si="290"/>
        <v>0</v>
      </c>
      <c r="N394" s="69">
        <f t="shared" si="287"/>
        <v>0</v>
      </c>
      <c r="O394" s="11"/>
      <c r="P394" s="11"/>
    </row>
    <row r="395" spans="1:16" ht="18" customHeight="1" x14ac:dyDescent="0.25">
      <c r="A395" s="62">
        <f>IF(G395&lt;&gt;"",1+MAX($A$2:A394),"")</f>
        <v>261</v>
      </c>
      <c r="B395" s="293"/>
      <c r="C395" s="293"/>
      <c r="D395" s="54" t="s">
        <v>263</v>
      </c>
      <c r="E395" s="64" t="s">
        <v>34</v>
      </c>
      <c r="F395" s="66">
        <v>60</v>
      </c>
      <c r="G395" s="107">
        <v>0.1</v>
      </c>
      <c r="H395" s="66">
        <f t="shared" si="288"/>
        <v>66</v>
      </c>
      <c r="I395" s="58">
        <v>0</v>
      </c>
      <c r="J395" s="58">
        <v>0</v>
      </c>
      <c r="K395" s="99">
        <f t="shared" si="289"/>
        <v>0</v>
      </c>
      <c r="L395" s="99">
        <v>0</v>
      </c>
      <c r="M395" s="68">
        <f t="shared" si="290"/>
        <v>0</v>
      </c>
      <c r="N395" s="69">
        <f t="shared" si="287"/>
        <v>0</v>
      </c>
      <c r="O395" s="11"/>
      <c r="P395" s="11"/>
    </row>
    <row r="396" spans="1:16" ht="18" customHeight="1" x14ac:dyDescent="0.25">
      <c r="A396" s="62" t="str">
        <f>IF(G396&lt;&gt;"",1+MAX($A$2:A395),"")</f>
        <v/>
      </c>
      <c r="B396" s="293"/>
      <c r="C396" s="293"/>
      <c r="D396" s="184" t="s">
        <v>201</v>
      </c>
      <c r="E396" s="103"/>
      <c r="F396" s="66"/>
      <c r="G396" s="107"/>
      <c r="H396" s="66"/>
      <c r="I396" s="67"/>
      <c r="J396" s="67"/>
      <c r="K396" s="99"/>
      <c r="L396" s="99"/>
      <c r="M396" s="68"/>
      <c r="N396" s="69"/>
      <c r="O396" s="11"/>
      <c r="P396" s="11"/>
    </row>
    <row r="397" spans="1:16" ht="18" customHeight="1" x14ac:dyDescent="0.25">
      <c r="A397" s="62">
        <f>IF(G397&lt;&gt;"",1+MAX($A$2:A396),"")</f>
        <v>262</v>
      </c>
      <c r="B397" s="293"/>
      <c r="C397" s="293"/>
      <c r="D397" s="54" t="s">
        <v>264</v>
      </c>
      <c r="E397" s="64" t="s">
        <v>34</v>
      </c>
      <c r="F397" s="66">
        <v>40</v>
      </c>
      <c r="G397" s="107">
        <v>0.1</v>
      </c>
      <c r="H397" s="66">
        <f t="shared" ref="H397:H429" si="291">(G397*F397)+F397</f>
        <v>44</v>
      </c>
      <c r="I397" s="58">
        <v>0</v>
      </c>
      <c r="J397" s="58">
        <v>0</v>
      </c>
      <c r="K397" s="99">
        <f t="shared" ref="K397:K429" si="292">I397*J397</f>
        <v>0</v>
      </c>
      <c r="L397" s="99">
        <v>0</v>
      </c>
      <c r="M397" s="68">
        <f t="shared" ref="M397" si="293">+L397+K397</f>
        <v>0</v>
      </c>
      <c r="N397" s="69">
        <f>H397*M397</f>
        <v>0</v>
      </c>
      <c r="O397" s="11"/>
      <c r="P397" s="11"/>
    </row>
    <row r="398" spans="1:16" ht="18" customHeight="1" x14ac:dyDescent="0.25">
      <c r="A398" s="62">
        <f>IF(G398&lt;&gt;"",1+MAX($A$2:A397),"")</f>
        <v>263</v>
      </c>
      <c r="B398" s="293"/>
      <c r="C398" s="293"/>
      <c r="D398" s="54" t="s">
        <v>265</v>
      </c>
      <c r="E398" s="64" t="s">
        <v>34</v>
      </c>
      <c r="F398" s="66">
        <v>602</v>
      </c>
      <c r="G398" s="107">
        <v>0.1</v>
      </c>
      <c r="H398" s="66">
        <f>(G398*F398)+F398</f>
        <v>662.2</v>
      </c>
      <c r="I398" s="58">
        <v>0</v>
      </c>
      <c r="J398" s="58">
        <v>0</v>
      </c>
      <c r="K398" s="99">
        <f>I398*J398</f>
        <v>0</v>
      </c>
      <c r="L398" s="99">
        <v>0</v>
      </c>
      <c r="M398" s="68">
        <f>+L398+K398</f>
        <v>0</v>
      </c>
      <c r="N398" s="69">
        <f t="shared" ref="N398:N402" si="294">H398*M398</f>
        <v>0</v>
      </c>
      <c r="O398" s="11"/>
      <c r="P398" s="11"/>
    </row>
    <row r="399" spans="1:16" ht="18" customHeight="1" x14ac:dyDescent="0.25">
      <c r="A399" s="62">
        <f>IF(G399&lt;&gt;"",1+MAX($A$2:A398),"")</f>
        <v>264</v>
      </c>
      <c r="B399" s="293"/>
      <c r="C399" s="293"/>
      <c r="D399" s="54" t="s">
        <v>266</v>
      </c>
      <c r="E399" s="64" t="s">
        <v>34</v>
      </c>
      <c r="F399" s="66">
        <v>6243</v>
      </c>
      <c r="G399" s="107">
        <v>0.1</v>
      </c>
      <c r="H399" s="66">
        <f t="shared" ref="H399:H402" si="295">(G399*F399)+F399</f>
        <v>6867.3</v>
      </c>
      <c r="I399" s="58">
        <v>0</v>
      </c>
      <c r="J399" s="58">
        <v>0</v>
      </c>
      <c r="K399" s="99">
        <f t="shared" ref="K399:K402" si="296">I399*J399</f>
        <v>0</v>
      </c>
      <c r="L399" s="99">
        <v>0</v>
      </c>
      <c r="M399" s="68">
        <f>+L399+K399</f>
        <v>0</v>
      </c>
      <c r="N399" s="69">
        <f t="shared" si="294"/>
        <v>0</v>
      </c>
      <c r="O399" s="11"/>
      <c r="P399" s="11"/>
    </row>
    <row r="400" spans="1:16" ht="18" customHeight="1" x14ac:dyDescent="0.25">
      <c r="A400" s="62">
        <f>IF(G400&lt;&gt;"",1+MAX($A$2:A399),"")</f>
        <v>265</v>
      </c>
      <c r="B400" s="293"/>
      <c r="C400" s="293"/>
      <c r="D400" s="54" t="s">
        <v>267</v>
      </c>
      <c r="E400" s="64" t="s">
        <v>34</v>
      </c>
      <c r="F400" s="66">
        <v>2731</v>
      </c>
      <c r="G400" s="107">
        <v>0.1</v>
      </c>
      <c r="H400" s="66">
        <f t="shared" si="295"/>
        <v>3004.1</v>
      </c>
      <c r="I400" s="58">
        <v>0</v>
      </c>
      <c r="J400" s="58">
        <v>0</v>
      </c>
      <c r="K400" s="99">
        <f t="shared" si="296"/>
        <v>0</v>
      </c>
      <c r="L400" s="99">
        <v>0</v>
      </c>
      <c r="M400" s="68">
        <f>+L400+K400</f>
        <v>0</v>
      </c>
      <c r="N400" s="69">
        <f t="shared" si="294"/>
        <v>0</v>
      </c>
      <c r="O400" s="11"/>
      <c r="P400" s="11"/>
    </row>
    <row r="401" spans="1:16" ht="18" customHeight="1" x14ac:dyDescent="0.25">
      <c r="A401" s="62">
        <f>IF(G401&lt;&gt;"",1+MAX($A$2:A400),"")</f>
        <v>266</v>
      </c>
      <c r="B401" s="293"/>
      <c r="C401" s="293"/>
      <c r="D401" s="54" t="s">
        <v>268</v>
      </c>
      <c r="E401" s="64" t="s">
        <v>34</v>
      </c>
      <c r="F401" s="66">
        <v>423</v>
      </c>
      <c r="G401" s="107">
        <v>0.1</v>
      </c>
      <c r="H401" s="66">
        <f t="shared" si="295"/>
        <v>465.3</v>
      </c>
      <c r="I401" s="58">
        <v>0</v>
      </c>
      <c r="J401" s="58">
        <v>0</v>
      </c>
      <c r="K401" s="99">
        <f t="shared" si="296"/>
        <v>0</v>
      </c>
      <c r="L401" s="99">
        <v>0</v>
      </c>
      <c r="M401" s="68">
        <f t="shared" ref="M401:M402" si="297">+L401+K401</f>
        <v>0</v>
      </c>
      <c r="N401" s="69">
        <f t="shared" si="294"/>
        <v>0</v>
      </c>
      <c r="O401" s="11"/>
      <c r="P401" s="11"/>
    </row>
    <row r="402" spans="1:16" ht="18" customHeight="1" x14ac:dyDescent="0.25">
      <c r="A402" s="62">
        <f>IF(G402&lt;&gt;"",1+MAX($A$2:A401),"")</f>
        <v>267</v>
      </c>
      <c r="B402" s="293"/>
      <c r="C402" s="293"/>
      <c r="D402" s="54" t="s">
        <v>269</v>
      </c>
      <c r="E402" s="64" t="s">
        <v>34</v>
      </c>
      <c r="F402" s="66">
        <v>34</v>
      </c>
      <c r="G402" s="107">
        <v>0.1</v>
      </c>
      <c r="H402" s="66">
        <f t="shared" si="295"/>
        <v>37.4</v>
      </c>
      <c r="I402" s="58">
        <v>0</v>
      </c>
      <c r="J402" s="58">
        <v>0</v>
      </c>
      <c r="K402" s="99">
        <f t="shared" si="296"/>
        <v>0</v>
      </c>
      <c r="L402" s="99">
        <v>0</v>
      </c>
      <c r="M402" s="68">
        <f t="shared" si="297"/>
        <v>0</v>
      </c>
      <c r="N402" s="69">
        <f t="shared" si="294"/>
        <v>0</v>
      </c>
      <c r="O402" s="11"/>
      <c r="P402" s="11"/>
    </row>
    <row r="403" spans="1:16" ht="18" customHeight="1" x14ac:dyDescent="0.25">
      <c r="A403" s="62" t="str">
        <f>IF(G403&lt;&gt;"",1+MAX($A$2:A402),"")</f>
        <v/>
      </c>
      <c r="B403" s="293"/>
      <c r="C403" s="293"/>
      <c r="D403" s="184" t="s">
        <v>270</v>
      </c>
      <c r="E403" s="103"/>
      <c r="F403" s="66"/>
      <c r="G403" s="107"/>
      <c r="H403" s="66"/>
      <c r="I403" s="67"/>
      <c r="J403" s="67"/>
      <c r="K403" s="99"/>
      <c r="L403" s="99"/>
      <c r="M403" s="68"/>
      <c r="N403" s="69"/>
      <c r="O403" s="11"/>
      <c r="P403" s="11"/>
    </row>
    <row r="404" spans="1:16" ht="31.2" x14ac:dyDescent="0.25">
      <c r="A404" s="62" t="str">
        <f>IF(G404&lt;&gt;"",1+MAX($A$2:A403),"")</f>
        <v/>
      </c>
      <c r="B404" s="293"/>
      <c r="C404" s="293"/>
      <c r="D404" s="210" t="s">
        <v>271</v>
      </c>
      <c r="E404" s="103"/>
      <c r="F404" s="66"/>
      <c r="G404" s="107"/>
      <c r="H404" s="66"/>
      <c r="I404" s="211"/>
      <c r="J404" s="211"/>
      <c r="K404" s="99"/>
      <c r="L404" s="99"/>
      <c r="M404" s="68"/>
      <c r="N404" s="69"/>
      <c r="O404" s="11"/>
      <c r="P404" s="11"/>
    </row>
    <row r="405" spans="1:16" ht="46.8" x14ac:dyDescent="0.25">
      <c r="A405" s="62" t="str">
        <f>IF(G405&lt;&gt;"",1+MAX($A$2:A404),"")</f>
        <v/>
      </c>
      <c r="B405" s="293"/>
      <c r="C405" s="293"/>
      <c r="D405" s="210" t="s">
        <v>272</v>
      </c>
      <c r="E405" s="103"/>
      <c r="F405" s="66"/>
      <c r="G405" s="107"/>
      <c r="H405" s="66"/>
      <c r="I405" s="211"/>
      <c r="J405" s="211"/>
      <c r="K405" s="99"/>
      <c r="L405" s="99"/>
      <c r="M405" s="68"/>
      <c r="N405" s="69"/>
      <c r="O405" s="11"/>
      <c r="P405" s="11"/>
    </row>
    <row r="406" spans="1:16" ht="15.6" x14ac:dyDescent="0.25">
      <c r="A406" s="62">
        <f>IF(G406&lt;&gt;"",1+MAX($A$2:A405),"")</f>
        <v>268</v>
      </c>
      <c r="B406" s="293"/>
      <c r="C406" s="293"/>
      <c r="D406" s="54" t="s">
        <v>273</v>
      </c>
      <c r="E406" s="101" t="s">
        <v>32</v>
      </c>
      <c r="F406" s="66">
        <v>2</v>
      </c>
      <c r="G406" s="107">
        <v>0</v>
      </c>
      <c r="H406" s="66">
        <f t="shared" ref="H406:H427" si="298">(G406*F406)+F406</f>
        <v>2</v>
      </c>
      <c r="I406" s="58">
        <v>0</v>
      </c>
      <c r="J406" s="58">
        <v>0</v>
      </c>
      <c r="K406" s="99">
        <f t="shared" ref="K406:K427" si="299">I406*J406</f>
        <v>0</v>
      </c>
      <c r="L406" s="99">
        <v>0</v>
      </c>
      <c r="M406" s="68">
        <f t="shared" ref="M406:M429" si="300">+L406+K406</f>
        <v>0</v>
      </c>
      <c r="N406" s="69">
        <f t="shared" ref="N406:N429" si="301">H406*M406</f>
        <v>0</v>
      </c>
      <c r="O406" s="11"/>
      <c r="P406" s="11"/>
    </row>
    <row r="407" spans="1:16" ht="15.6" x14ac:dyDescent="0.25">
      <c r="A407" s="62">
        <f>IF(G407&lt;&gt;"",1+MAX($A$2:A406),"")</f>
        <v>269</v>
      </c>
      <c r="B407" s="293"/>
      <c r="C407" s="293"/>
      <c r="D407" s="54" t="s">
        <v>274</v>
      </c>
      <c r="E407" s="101" t="s">
        <v>32</v>
      </c>
      <c r="F407" s="66">
        <v>1</v>
      </c>
      <c r="G407" s="107">
        <v>0</v>
      </c>
      <c r="H407" s="66">
        <f t="shared" si="298"/>
        <v>1</v>
      </c>
      <c r="I407" s="58">
        <v>0</v>
      </c>
      <c r="J407" s="58">
        <v>0</v>
      </c>
      <c r="K407" s="99">
        <f t="shared" si="299"/>
        <v>0</v>
      </c>
      <c r="L407" s="99">
        <v>0</v>
      </c>
      <c r="M407" s="68">
        <f t="shared" si="300"/>
        <v>0</v>
      </c>
      <c r="N407" s="69">
        <f t="shared" si="301"/>
        <v>0</v>
      </c>
      <c r="O407" s="11"/>
      <c r="P407" s="11"/>
    </row>
    <row r="408" spans="1:16" ht="15.6" x14ac:dyDescent="0.25">
      <c r="A408" s="62">
        <f>IF(G408&lt;&gt;"",1+MAX($A$2:A407),"")</f>
        <v>270</v>
      </c>
      <c r="B408" s="293"/>
      <c r="C408" s="293"/>
      <c r="D408" s="54" t="s">
        <v>275</v>
      </c>
      <c r="E408" s="101" t="s">
        <v>32</v>
      </c>
      <c r="F408" s="66">
        <v>4</v>
      </c>
      <c r="G408" s="107">
        <v>0</v>
      </c>
      <c r="H408" s="66">
        <f t="shared" si="298"/>
        <v>4</v>
      </c>
      <c r="I408" s="58">
        <v>0</v>
      </c>
      <c r="J408" s="58">
        <v>0</v>
      </c>
      <c r="K408" s="99">
        <f t="shared" si="299"/>
        <v>0</v>
      </c>
      <c r="L408" s="99">
        <v>0</v>
      </c>
      <c r="M408" s="68">
        <f t="shared" si="300"/>
        <v>0</v>
      </c>
      <c r="N408" s="69">
        <f t="shared" si="301"/>
        <v>0</v>
      </c>
      <c r="O408" s="11"/>
      <c r="P408" s="11"/>
    </row>
    <row r="409" spans="1:16" ht="15.6" x14ac:dyDescent="0.25">
      <c r="A409" s="62">
        <f>IF(G409&lt;&gt;"",1+MAX($A$2:A408),"")</f>
        <v>271</v>
      </c>
      <c r="B409" s="293"/>
      <c r="C409" s="293"/>
      <c r="D409" s="54" t="s">
        <v>276</v>
      </c>
      <c r="E409" s="101" t="s">
        <v>32</v>
      </c>
      <c r="F409" s="66">
        <v>1</v>
      </c>
      <c r="G409" s="107">
        <v>0</v>
      </c>
      <c r="H409" s="66">
        <f t="shared" si="298"/>
        <v>1</v>
      </c>
      <c r="I409" s="58">
        <v>0</v>
      </c>
      <c r="J409" s="58">
        <v>0</v>
      </c>
      <c r="K409" s="99">
        <f t="shared" si="299"/>
        <v>0</v>
      </c>
      <c r="L409" s="99">
        <v>0</v>
      </c>
      <c r="M409" s="68">
        <f t="shared" si="300"/>
        <v>0</v>
      </c>
      <c r="N409" s="69">
        <f t="shared" si="301"/>
        <v>0</v>
      </c>
      <c r="O409" s="11"/>
      <c r="P409" s="11"/>
    </row>
    <row r="410" spans="1:16" ht="15.6" x14ac:dyDescent="0.25">
      <c r="A410" s="62">
        <f>IF(G410&lt;&gt;"",1+MAX($A$2:A409),"")</f>
        <v>272</v>
      </c>
      <c r="B410" s="293"/>
      <c r="C410" s="293"/>
      <c r="D410" s="54" t="s">
        <v>277</v>
      </c>
      <c r="E410" s="101" t="s">
        <v>32</v>
      </c>
      <c r="F410" s="66">
        <v>1</v>
      </c>
      <c r="G410" s="107">
        <v>0</v>
      </c>
      <c r="H410" s="66">
        <f t="shared" si="298"/>
        <v>1</v>
      </c>
      <c r="I410" s="58">
        <v>0</v>
      </c>
      <c r="J410" s="58">
        <v>0</v>
      </c>
      <c r="K410" s="99">
        <f t="shared" si="299"/>
        <v>0</v>
      </c>
      <c r="L410" s="99">
        <v>0</v>
      </c>
      <c r="M410" s="68">
        <f t="shared" si="300"/>
        <v>0</v>
      </c>
      <c r="N410" s="69">
        <f t="shared" si="301"/>
        <v>0</v>
      </c>
      <c r="O410" s="11"/>
      <c r="P410" s="11"/>
    </row>
    <row r="411" spans="1:16" ht="15.6" x14ac:dyDescent="0.25">
      <c r="A411" s="62">
        <f>IF(G411&lt;&gt;"",1+MAX($A$2:A410),"")</f>
        <v>273</v>
      </c>
      <c r="B411" s="293"/>
      <c r="C411" s="293"/>
      <c r="D411" s="54" t="s">
        <v>278</v>
      </c>
      <c r="E411" s="101" t="s">
        <v>32</v>
      </c>
      <c r="F411" s="66">
        <v>8</v>
      </c>
      <c r="G411" s="107">
        <v>0</v>
      </c>
      <c r="H411" s="66">
        <f t="shared" si="298"/>
        <v>8</v>
      </c>
      <c r="I411" s="58">
        <v>0</v>
      </c>
      <c r="J411" s="58">
        <v>0</v>
      </c>
      <c r="K411" s="99">
        <f t="shared" si="299"/>
        <v>0</v>
      </c>
      <c r="L411" s="99">
        <v>0</v>
      </c>
      <c r="M411" s="68">
        <f t="shared" si="300"/>
        <v>0</v>
      </c>
      <c r="N411" s="69">
        <f t="shared" si="301"/>
        <v>0</v>
      </c>
      <c r="O411" s="11"/>
      <c r="P411" s="11"/>
    </row>
    <row r="412" spans="1:16" ht="15.6" x14ac:dyDescent="0.25">
      <c r="A412" s="62">
        <f>IF(G412&lt;&gt;"",1+MAX($A$2:A411),"")</f>
        <v>274</v>
      </c>
      <c r="B412" s="293"/>
      <c r="C412" s="293"/>
      <c r="D412" s="54" t="s">
        <v>279</v>
      </c>
      <c r="E412" s="222" t="s">
        <v>32</v>
      </c>
      <c r="F412" s="66">
        <v>5</v>
      </c>
      <c r="G412" s="107">
        <v>0</v>
      </c>
      <c r="H412" s="66">
        <f t="shared" si="298"/>
        <v>5</v>
      </c>
      <c r="I412" s="58">
        <v>0</v>
      </c>
      <c r="J412" s="58">
        <v>0</v>
      </c>
      <c r="K412" s="99">
        <f t="shared" si="299"/>
        <v>0</v>
      </c>
      <c r="L412" s="99">
        <v>0</v>
      </c>
      <c r="M412" s="68">
        <f t="shared" si="300"/>
        <v>0</v>
      </c>
      <c r="N412" s="69">
        <f t="shared" si="301"/>
        <v>0</v>
      </c>
      <c r="O412" s="11"/>
      <c r="P412" s="11"/>
    </row>
    <row r="413" spans="1:16" ht="15.6" x14ac:dyDescent="0.25">
      <c r="A413" s="62">
        <f>IF(G413&lt;&gt;"",1+MAX($A$2:A412),"")</f>
        <v>275</v>
      </c>
      <c r="B413" s="293"/>
      <c r="C413" s="293"/>
      <c r="D413" s="54" t="s">
        <v>280</v>
      </c>
      <c r="E413" s="101" t="s">
        <v>32</v>
      </c>
      <c r="F413" s="66">
        <v>6</v>
      </c>
      <c r="G413" s="107">
        <v>0</v>
      </c>
      <c r="H413" s="66">
        <f t="shared" si="298"/>
        <v>6</v>
      </c>
      <c r="I413" s="58">
        <v>0</v>
      </c>
      <c r="J413" s="58">
        <v>0</v>
      </c>
      <c r="K413" s="99">
        <f t="shared" si="299"/>
        <v>0</v>
      </c>
      <c r="L413" s="99">
        <v>0</v>
      </c>
      <c r="M413" s="68">
        <f t="shared" si="300"/>
        <v>0</v>
      </c>
      <c r="N413" s="69">
        <f t="shared" si="301"/>
        <v>0</v>
      </c>
      <c r="O413" s="11"/>
      <c r="P413" s="11"/>
    </row>
    <row r="414" spans="1:16" ht="15.6" x14ac:dyDescent="0.25">
      <c r="A414" s="62">
        <f>IF(G414&lt;&gt;"",1+MAX($A$2:A413),"")</f>
        <v>276</v>
      </c>
      <c r="B414" s="293"/>
      <c r="C414" s="293"/>
      <c r="D414" s="54" t="s">
        <v>281</v>
      </c>
      <c r="E414" s="101" t="s">
        <v>32</v>
      </c>
      <c r="F414" s="66">
        <v>9</v>
      </c>
      <c r="G414" s="107">
        <v>0</v>
      </c>
      <c r="H414" s="66">
        <f t="shared" si="298"/>
        <v>9</v>
      </c>
      <c r="I414" s="58">
        <v>0</v>
      </c>
      <c r="J414" s="58">
        <v>0</v>
      </c>
      <c r="K414" s="99">
        <f t="shared" si="299"/>
        <v>0</v>
      </c>
      <c r="L414" s="99">
        <v>0</v>
      </c>
      <c r="M414" s="68">
        <f t="shared" si="300"/>
        <v>0</v>
      </c>
      <c r="N414" s="69">
        <f t="shared" si="301"/>
        <v>0</v>
      </c>
      <c r="O414" s="11"/>
      <c r="P414" s="11"/>
    </row>
    <row r="415" spans="1:16" ht="15.6" x14ac:dyDescent="0.25">
      <c r="A415" s="62">
        <f>IF(G415&lt;&gt;"",1+MAX($A$2:A414),"")</f>
        <v>277</v>
      </c>
      <c r="B415" s="293"/>
      <c r="C415" s="293"/>
      <c r="D415" s="54" t="s">
        <v>282</v>
      </c>
      <c r="E415" s="101" t="s">
        <v>32</v>
      </c>
      <c r="F415" s="66">
        <v>16</v>
      </c>
      <c r="G415" s="107">
        <v>0</v>
      </c>
      <c r="H415" s="66">
        <f t="shared" si="298"/>
        <v>16</v>
      </c>
      <c r="I415" s="58">
        <v>0</v>
      </c>
      <c r="J415" s="58">
        <v>0</v>
      </c>
      <c r="K415" s="99">
        <f t="shared" si="299"/>
        <v>0</v>
      </c>
      <c r="L415" s="99">
        <v>0</v>
      </c>
      <c r="M415" s="68">
        <f t="shared" si="300"/>
        <v>0</v>
      </c>
      <c r="N415" s="69">
        <f t="shared" si="301"/>
        <v>0</v>
      </c>
      <c r="O415" s="11"/>
      <c r="P415" s="11"/>
    </row>
    <row r="416" spans="1:16" ht="15.6" x14ac:dyDescent="0.25">
      <c r="A416" s="62">
        <f>IF(G416&lt;&gt;"",1+MAX($A$2:A415),"")</f>
        <v>278</v>
      </c>
      <c r="B416" s="293"/>
      <c r="C416" s="293"/>
      <c r="D416" s="54" t="s">
        <v>283</v>
      </c>
      <c r="E416" s="101" t="s">
        <v>32</v>
      </c>
      <c r="F416" s="66">
        <v>2</v>
      </c>
      <c r="G416" s="107">
        <v>0</v>
      </c>
      <c r="H416" s="66">
        <f t="shared" si="298"/>
        <v>2</v>
      </c>
      <c r="I416" s="58">
        <v>0</v>
      </c>
      <c r="J416" s="58">
        <v>0</v>
      </c>
      <c r="K416" s="99">
        <f t="shared" si="299"/>
        <v>0</v>
      </c>
      <c r="L416" s="99">
        <v>0</v>
      </c>
      <c r="M416" s="68">
        <f t="shared" si="300"/>
        <v>0</v>
      </c>
      <c r="N416" s="69">
        <f t="shared" si="301"/>
        <v>0</v>
      </c>
      <c r="O416" s="11"/>
      <c r="P416" s="11"/>
    </row>
    <row r="417" spans="1:16" ht="15.6" x14ac:dyDescent="0.25">
      <c r="A417" s="62">
        <f>IF(G417&lt;&gt;"",1+MAX($A$2:A416),"")</f>
        <v>279</v>
      </c>
      <c r="B417" s="293"/>
      <c r="C417" s="293"/>
      <c r="D417" s="54" t="s">
        <v>284</v>
      </c>
      <c r="E417" s="101" t="s">
        <v>32</v>
      </c>
      <c r="F417" s="66">
        <v>1</v>
      </c>
      <c r="G417" s="107">
        <v>0</v>
      </c>
      <c r="H417" s="66">
        <f t="shared" si="298"/>
        <v>1</v>
      </c>
      <c r="I417" s="58">
        <v>0</v>
      </c>
      <c r="J417" s="58">
        <v>0</v>
      </c>
      <c r="K417" s="99">
        <f t="shared" si="299"/>
        <v>0</v>
      </c>
      <c r="L417" s="99">
        <v>0</v>
      </c>
      <c r="M417" s="68">
        <f t="shared" si="300"/>
        <v>0</v>
      </c>
      <c r="N417" s="69">
        <f t="shared" si="301"/>
        <v>0</v>
      </c>
      <c r="O417" s="11"/>
      <c r="P417" s="11"/>
    </row>
    <row r="418" spans="1:16" ht="15.6" x14ac:dyDescent="0.25">
      <c r="A418" s="62">
        <f>IF(G418&lt;&gt;"",1+MAX($A$2:A417),"")</f>
        <v>280</v>
      </c>
      <c r="B418" s="293"/>
      <c r="C418" s="293"/>
      <c r="D418" s="54" t="s">
        <v>285</v>
      </c>
      <c r="E418" s="101" t="s">
        <v>32</v>
      </c>
      <c r="F418" s="66">
        <v>1</v>
      </c>
      <c r="G418" s="107">
        <v>0</v>
      </c>
      <c r="H418" s="66">
        <f t="shared" si="298"/>
        <v>1</v>
      </c>
      <c r="I418" s="58">
        <v>0</v>
      </c>
      <c r="J418" s="58">
        <v>0</v>
      </c>
      <c r="K418" s="99">
        <f t="shared" si="299"/>
        <v>0</v>
      </c>
      <c r="L418" s="99">
        <v>0</v>
      </c>
      <c r="M418" s="68">
        <f t="shared" si="300"/>
        <v>0</v>
      </c>
      <c r="N418" s="69">
        <f t="shared" si="301"/>
        <v>0</v>
      </c>
      <c r="O418" s="11"/>
      <c r="P418" s="11"/>
    </row>
    <row r="419" spans="1:16" ht="15.6" x14ac:dyDescent="0.25">
      <c r="A419" s="62">
        <f>IF(G419&lt;&gt;"",1+MAX($A$2:A418),"")</f>
        <v>281</v>
      </c>
      <c r="B419" s="293"/>
      <c r="C419" s="293"/>
      <c r="D419" s="54" t="s">
        <v>286</v>
      </c>
      <c r="E419" s="222" t="s">
        <v>32</v>
      </c>
      <c r="F419" s="66">
        <v>1</v>
      </c>
      <c r="G419" s="107">
        <v>0</v>
      </c>
      <c r="H419" s="66">
        <f t="shared" si="298"/>
        <v>1</v>
      </c>
      <c r="I419" s="58">
        <v>0</v>
      </c>
      <c r="J419" s="58">
        <v>0</v>
      </c>
      <c r="K419" s="99">
        <f t="shared" si="299"/>
        <v>0</v>
      </c>
      <c r="L419" s="99">
        <v>0</v>
      </c>
      <c r="M419" s="68">
        <f t="shared" si="300"/>
        <v>0</v>
      </c>
      <c r="N419" s="69">
        <f t="shared" si="301"/>
        <v>0</v>
      </c>
      <c r="O419" s="11"/>
      <c r="P419" s="11"/>
    </row>
    <row r="420" spans="1:16" ht="15.6" x14ac:dyDescent="0.25">
      <c r="A420" s="62">
        <f>IF(G420&lt;&gt;"",1+MAX($A$2:A419),"")</f>
        <v>282</v>
      </c>
      <c r="B420" s="293"/>
      <c r="C420" s="293"/>
      <c r="D420" s="54" t="s">
        <v>287</v>
      </c>
      <c r="E420" s="101" t="s">
        <v>32</v>
      </c>
      <c r="F420" s="66">
        <v>18</v>
      </c>
      <c r="G420" s="107">
        <v>0</v>
      </c>
      <c r="H420" s="66">
        <f t="shared" si="298"/>
        <v>18</v>
      </c>
      <c r="I420" s="58">
        <v>0</v>
      </c>
      <c r="J420" s="58">
        <v>0</v>
      </c>
      <c r="K420" s="99">
        <f t="shared" si="299"/>
        <v>0</v>
      </c>
      <c r="L420" s="99">
        <v>0</v>
      </c>
      <c r="M420" s="68">
        <f t="shared" si="300"/>
        <v>0</v>
      </c>
      <c r="N420" s="69">
        <f t="shared" si="301"/>
        <v>0</v>
      </c>
      <c r="O420" s="11"/>
      <c r="P420" s="11"/>
    </row>
    <row r="421" spans="1:16" ht="15.6" x14ac:dyDescent="0.25">
      <c r="A421" s="62">
        <f>IF(G421&lt;&gt;"",1+MAX($A$2:A420),"")</f>
        <v>283</v>
      </c>
      <c r="B421" s="293"/>
      <c r="C421" s="293"/>
      <c r="D421" s="54" t="s">
        <v>288</v>
      </c>
      <c r="E421" s="101" t="s">
        <v>32</v>
      </c>
      <c r="F421" s="66">
        <v>3</v>
      </c>
      <c r="G421" s="107">
        <v>0</v>
      </c>
      <c r="H421" s="66">
        <f t="shared" si="298"/>
        <v>3</v>
      </c>
      <c r="I421" s="58">
        <v>0</v>
      </c>
      <c r="J421" s="58">
        <v>0</v>
      </c>
      <c r="K421" s="99">
        <f t="shared" si="299"/>
        <v>0</v>
      </c>
      <c r="L421" s="99">
        <v>0</v>
      </c>
      <c r="M421" s="68">
        <f t="shared" si="300"/>
        <v>0</v>
      </c>
      <c r="N421" s="69">
        <f t="shared" si="301"/>
        <v>0</v>
      </c>
      <c r="O421" s="11"/>
      <c r="P421" s="11"/>
    </row>
    <row r="422" spans="1:16" ht="15.6" x14ac:dyDescent="0.25">
      <c r="A422" s="62">
        <f>IF(G422&lt;&gt;"",1+MAX($A$2:A421),"")</f>
        <v>284</v>
      </c>
      <c r="B422" s="293"/>
      <c r="C422" s="293"/>
      <c r="D422" s="54" t="s">
        <v>289</v>
      </c>
      <c r="E422" s="101" t="s">
        <v>32</v>
      </c>
      <c r="F422" s="66">
        <v>3</v>
      </c>
      <c r="G422" s="107">
        <v>0</v>
      </c>
      <c r="H422" s="66">
        <f t="shared" si="298"/>
        <v>3</v>
      </c>
      <c r="I422" s="58">
        <v>0</v>
      </c>
      <c r="J422" s="58">
        <v>0</v>
      </c>
      <c r="K422" s="99">
        <f t="shared" si="299"/>
        <v>0</v>
      </c>
      <c r="L422" s="99">
        <v>0</v>
      </c>
      <c r="M422" s="68">
        <f t="shared" si="300"/>
        <v>0</v>
      </c>
      <c r="N422" s="69">
        <f t="shared" si="301"/>
        <v>0</v>
      </c>
      <c r="O422" s="11"/>
      <c r="P422" s="11"/>
    </row>
    <row r="423" spans="1:16" ht="15.6" x14ac:dyDescent="0.25">
      <c r="A423" s="62">
        <f>IF(G423&lt;&gt;"",1+MAX($A$2:A422),"")</f>
        <v>285</v>
      </c>
      <c r="B423" s="293"/>
      <c r="C423" s="293"/>
      <c r="D423" s="54" t="s">
        <v>290</v>
      </c>
      <c r="E423" s="101" t="s">
        <v>32</v>
      </c>
      <c r="F423" s="66">
        <v>1</v>
      </c>
      <c r="G423" s="107">
        <v>0</v>
      </c>
      <c r="H423" s="66">
        <f t="shared" si="298"/>
        <v>1</v>
      </c>
      <c r="I423" s="58">
        <v>0</v>
      </c>
      <c r="J423" s="58">
        <v>0</v>
      </c>
      <c r="K423" s="99">
        <f t="shared" si="299"/>
        <v>0</v>
      </c>
      <c r="L423" s="99">
        <v>0</v>
      </c>
      <c r="M423" s="68">
        <f t="shared" si="300"/>
        <v>0</v>
      </c>
      <c r="N423" s="69">
        <f t="shared" si="301"/>
        <v>0</v>
      </c>
      <c r="O423" s="11"/>
      <c r="P423" s="11"/>
    </row>
    <row r="424" spans="1:16" ht="15.6" x14ac:dyDescent="0.25">
      <c r="A424" s="62">
        <f>IF(G424&lt;&gt;"",1+MAX($A$2:A423),"")</f>
        <v>286</v>
      </c>
      <c r="B424" s="293"/>
      <c r="C424" s="293"/>
      <c r="D424" s="54" t="s">
        <v>291</v>
      </c>
      <c r="E424" s="101" t="s">
        <v>32</v>
      </c>
      <c r="F424" s="66">
        <v>5</v>
      </c>
      <c r="G424" s="107">
        <v>0</v>
      </c>
      <c r="H424" s="66">
        <f t="shared" si="298"/>
        <v>5</v>
      </c>
      <c r="I424" s="58">
        <v>0</v>
      </c>
      <c r="J424" s="58">
        <v>0</v>
      </c>
      <c r="K424" s="99">
        <f t="shared" si="299"/>
        <v>0</v>
      </c>
      <c r="L424" s="99">
        <v>0</v>
      </c>
      <c r="M424" s="68">
        <f t="shared" si="300"/>
        <v>0</v>
      </c>
      <c r="N424" s="69">
        <f t="shared" si="301"/>
        <v>0</v>
      </c>
      <c r="O424" s="11"/>
      <c r="P424" s="11"/>
    </row>
    <row r="425" spans="1:16" ht="15.6" x14ac:dyDescent="0.25">
      <c r="A425" s="62">
        <f>IF(G425&lt;&gt;"",1+MAX($A$2:A424),"")</f>
        <v>287</v>
      </c>
      <c r="B425" s="293"/>
      <c r="C425" s="293"/>
      <c r="D425" s="54" t="s">
        <v>292</v>
      </c>
      <c r="E425" s="101" t="s">
        <v>32</v>
      </c>
      <c r="F425" s="66">
        <v>1</v>
      </c>
      <c r="G425" s="107">
        <v>0</v>
      </c>
      <c r="H425" s="66">
        <f t="shared" si="298"/>
        <v>1</v>
      </c>
      <c r="I425" s="58">
        <v>0</v>
      </c>
      <c r="J425" s="58">
        <v>0</v>
      </c>
      <c r="K425" s="99">
        <f t="shared" si="299"/>
        <v>0</v>
      </c>
      <c r="L425" s="99">
        <v>0</v>
      </c>
      <c r="M425" s="68">
        <f t="shared" si="300"/>
        <v>0</v>
      </c>
      <c r="N425" s="69">
        <f t="shared" si="301"/>
        <v>0</v>
      </c>
      <c r="O425" s="11"/>
      <c r="P425" s="11"/>
    </row>
    <row r="426" spans="1:16" ht="15.6" x14ac:dyDescent="0.25">
      <c r="A426" s="62">
        <f>IF(G426&lt;&gt;"",1+MAX($A$2:A425),"")</f>
        <v>288</v>
      </c>
      <c r="B426" s="293"/>
      <c r="C426" s="293"/>
      <c r="D426" s="54" t="s">
        <v>293</v>
      </c>
      <c r="E426" s="222" t="s">
        <v>32</v>
      </c>
      <c r="F426" s="66">
        <v>2</v>
      </c>
      <c r="G426" s="107">
        <v>0</v>
      </c>
      <c r="H426" s="66">
        <f t="shared" si="298"/>
        <v>2</v>
      </c>
      <c r="I426" s="58">
        <v>0</v>
      </c>
      <c r="J426" s="58">
        <v>0</v>
      </c>
      <c r="K426" s="99">
        <f t="shared" si="299"/>
        <v>0</v>
      </c>
      <c r="L426" s="99">
        <v>0</v>
      </c>
      <c r="M426" s="68">
        <f t="shared" si="300"/>
        <v>0</v>
      </c>
      <c r="N426" s="69">
        <f t="shared" si="301"/>
        <v>0</v>
      </c>
      <c r="O426" s="11"/>
      <c r="P426" s="11"/>
    </row>
    <row r="427" spans="1:16" ht="15.6" x14ac:dyDescent="0.25">
      <c r="A427" s="62">
        <f>IF(G427&lt;&gt;"",1+MAX($A$2:A426),"")</f>
        <v>289</v>
      </c>
      <c r="B427" s="293"/>
      <c r="C427" s="293"/>
      <c r="D427" s="54" t="s">
        <v>294</v>
      </c>
      <c r="E427" s="101" t="s">
        <v>32</v>
      </c>
      <c r="F427" s="66">
        <v>3</v>
      </c>
      <c r="G427" s="107">
        <v>0</v>
      </c>
      <c r="H427" s="66">
        <f t="shared" si="298"/>
        <v>3</v>
      </c>
      <c r="I427" s="58">
        <v>0</v>
      </c>
      <c r="J427" s="58">
        <v>0</v>
      </c>
      <c r="K427" s="99">
        <f t="shared" si="299"/>
        <v>0</v>
      </c>
      <c r="L427" s="99">
        <v>0</v>
      </c>
      <c r="M427" s="68">
        <f t="shared" si="300"/>
        <v>0</v>
      </c>
      <c r="N427" s="69">
        <f t="shared" si="301"/>
        <v>0</v>
      </c>
      <c r="O427" s="11"/>
      <c r="P427" s="11"/>
    </row>
    <row r="428" spans="1:16" ht="15.6" x14ac:dyDescent="0.25">
      <c r="A428" s="62">
        <f>IF(G428&lt;&gt;"",1+MAX($A$2:A427),"")</f>
        <v>290</v>
      </c>
      <c r="B428" s="293"/>
      <c r="C428" s="293"/>
      <c r="D428" s="54" t="s">
        <v>295</v>
      </c>
      <c r="E428" s="101" t="s">
        <v>32</v>
      </c>
      <c r="F428" s="66">
        <v>3</v>
      </c>
      <c r="G428" s="107">
        <v>0</v>
      </c>
      <c r="H428" s="66">
        <f t="shared" si="291"/>
        <v>3</v>
      </c>
      <c r="I428" s="58">
        <v>0</v>
      </c>
      <c r="J428" s="58">
        <v>0</v>
      </c>
      <c r="K428" s="99">
        <f t="shared" si="292"/>
        <v>0</v>
      </c>
      <c r="L428" s="99">
        <v>0</v>
      </c>
      <c r="M428" s="68">
        <f t="shared" si="300"/>
        <v>0</v>
      </c>
      <c r="N428" s="69">
        <f t="shared" si="301"/>
        <v>0</v>
      </c>
      <c r="O428" s="11"/>
      <c r="P428" s="11"/>
    </row>
    <row r="429" spans="1:16" ht="15.6" x14ac:dyDescent="0.25">
      <c r="A429" s="62">
        <f>IF(G429&lt;&gt;"",1+MAX($A$2:A428),"")</f>
        <v>291</v>
      </c>
      <c r="B429" s="293"/>
      <c r="C429" s="293"/>
      <c r="D429" s="54" t="s">
        <v>296</v>
      </c>
      <c r="E429" s="101" t="s">
        <v>32</v>
      </c>
      <c r="F429" s="66">
        <v>1</v>
      </c>
      <c r="G429" s="107">
        <v>0</v>
      </c>
      <c r="H429" s="66">
        <f t="shared" si="291"/>
        <v>1</v>
      </c>
      <c r="I429" s="58">
        <v>0</v>
      </c>
      <c r="J429" s="58">
        <v>0</v>
      </c>
      <c r="K429" s="99">
        <f t="shared" si="292"/>
        <v>0</v>
      </c>
      <c r="L429" s="99">
        <v>0</v>
      </c>
      <c r="M429" s="68">
        <f t="shared" si="300"/>
        <v>0</v>
      </c>
      <c r="N429" s="69">
        <f t="shared" si="301"/>
        <v>0</v>
      </c>
      <c r="O429" s="11"/>
      <c r="P429" s="11"/>
    </row>
    <row r="430" spans="1:16" ht="18" customHeight="1" x14ac:dyDescent="0.25">
      <c r="A430" s="62" t="str">
        <f>IF(G430&lt;&gt;"",1+MAX($A$2:A429),"")</f>
        <v/>
      </c>
      <c r="B430" s="293"/>
      <c r="C430" s="293"/>
      <c r="D430" s="86" t="s">
        <v>297</v>
      </c>
      <c r="E430" s="151"/>
      <c r="F430" s="95"/>
      <c r="G430" s="107"/>
      <c r="H430" s="66"/>
      <c r="I430" s="67"/>
      <c r="J430" s="67"/>
      <c r="K430" s="99"/>
      <c r="L430" s="99"/>
      <c r="M430" s="68"/>
      <c r="N430" s="69"/>
      <c r="O430" s="11"/>
      <c r="P430" s="11"/>
    </row>
    <row r="431" spans="1:16" ht="18" customHeight="1" x14ac:dyDescent="0.25">
      <c r="A431" s="62" t="str">
        <f>IF(G431&lt;&gt;"",1+MAX($A$2:A430),"")</f>
        <v/>
      </c>
      <c r="B431" s="293"/>
      <c r="C431" s="293"/>
      <c r="D431" s="184" t="s">
        <v>196</v>
      </c>
      <c r="E431" s="207"/>
      <c r="F431" s="66"/>
      <c r="G431" s="107"/>
      <c r="H431" s="66"/>
      <c r="I431" s="67"/>
      <c r="J431" s="67"/>
      <c r="K431" s="99"/>
      <c r="L431" s="99"/>
      <c r="M431" s="68"/>
      <c r="N431" s="69"/>
      <c r="O431" s="11"/>
      <c r="P431" s="11"/>
    </row>
    <row r="432" spans="1:16" ht="18" customHeight="1" x14ac:dyDescent="0.25">
      <c r="A432" s="62">
        <f>IF(G432&lt;&gt;"",1+MAX($A$2:A431),"")</f>
        <v>292</v>
      </c>
      <c r="B432" s="293"/>
      <c r="C432" s="293"/>
      <c r="D432" s="54" t="s">
        <v>33</v>
      </c>
      <c r="E432" s="64" t="s">
        <v>34</v>
      </c>
      <c r="F432" s="66">
        <v>1169</v>
      </c>
      <c r="G432" s="107">
        <v>0.1</v>
      </c>
      <c r="H432" s="66">
        <f t="shared" ref="H432:H434" si="302">(G432*F432)+F432</f>
        <v>1285.9000000000001</v>
      </c>
      <c r="I432" s="58">
        <v>0</v>
      </c>
      <c r="J432" s="58">
        <v>0</v>
      </c>
      <c r="K432" s="99">
        <f>I432*J432</f>
        <v>0</v>
      </c>
      <c r="L432" s="99">
        <v>0</v>
      </c>
      <c r="M432" s="68">
        <f t="shared" ref="M432:M434" si="303">+L432+K432</f>
        <v>0</v>
      </c>
      <c r="N432" s="69">
        <f>H432*M432</f>
        <v>0</v>
      </c>
      <c r="O432" s="11"/>
      <c r="P432" s="11"/>
    </row>
    <row r="433" spans="1:16" ht="18" customHeight="1" x14ac:dyDescent="0.25">
      <c r="A433" s="62">
        <f>IF(G433&lt;&gt;"",1+MAX($A$2:A432),"")</f>
        <v>293</v>
      </c>
      <c r="B433" s="293"/>
      <c r="C433" s="293"/>
      <c r="D433" s="54" t="s">
        <v>298</v>
      </c>
      <c r="E433" s="64" t="s">
        <v>34</v>
      </c>
      <c r="F433" s="66">
        <v>13</v>
      </c>
      <c r="G433" s="107">
        <v>0.1</v>
      </c>
      <c r="H433" s="66">
        <f t="shared" si="302"/>
        <v>14.3</v>
      </c>
      <c r="I433" s="58">
        <v>0</v>
      </c>
      <c r="J433" s="58">
        <v>0</v>
      </c>
      <c r="K433" s="99">
        <f t="shared" ref="K433:K434" si="304">I433*J433</f>
        <v>0</v>
      </c>
      <c r="L433" s="99">
        <v>0</v>
      </c>
      <c r="M433" s="68">
        <f t="shared" si="303"/>
        <v>0</v>
      </c>
      <c r="N433" s="69">
        <f>H433*M433</f>
        <v>0</v>
      </c>
      <c r="O433" s="11"/>
      <c r="P433" s="11"/>
    </row>
    <row r="434" spans="1:16" ht="18" customHeight="1" x14ac:dyDescent="0.25">
      <c r="A434" s="62">
        <f>IF(G434&lt;&gt;"",1+MAX($A$2:A433),"")</f>
        <v>294</v>
      </c>
      <c r="B434" s="293"/>
      <c r="C434" s="293"/>
      <c r="D434" s="54" t="s">
        <v>263</v>
      </c>
      <c r="E434" s="64" t="s">
        <v>34</v>
      </c>
      <c r="F434" s="66">
        <v>6</v>
      </c>
      <c r="G434" s="107">
        <v>0.1</v>
      </c>
      <c r="H434" s="66">
        <f t="shared" si="302"/>
        <v>6.6</v>
      </c>
      <c r="I434" s="58">
        <v>0</v>
      </c>
      <c r="J434" s="58">
        <v>0</v>
      </c>
      <c r="K434" s="99">
        <f t="shared" si="304"/>
        <v>0</v>
      </c>
      <c r="L434" s="99">
        <v>0</v>
      </c>
      <c r="M434" s="68">
        <f t="shared" si="303"/>
        <v>0</v>
      </c>
      <c r="N434" s="69">
        <f>H434*M434</f>
        <v>0</v>
      </c>
      <c r="O434" s="11"/>
      <c r="P434" s="11"/>
    </row>
    <row r="435" spans="1:16" ht="18" customHeight="1" x14ac:dyDescent="0.25">
      <c r="A435" s="62" t="str">
        <f>IF(G435&lt;&gt;"",1+MAX($A$2:A434),"")</f>
        <v/>
      </c>
      <c r="B435" s="293"/>
      <c r="C435" s="293"/>
      <c r="D435" s="184" t="s">
        <v>201</v>
      </c>
      <c r="E435" s="103"/>
      <c r="F435" s="66"/>
      <c r="G435" s="107"/>
      <c r="H435" s="66"/>
      <c r="I435" s="67"/>
      <c r="J435" s="67"/>
      <c r="K435" s="99"/>
      <c r="L435" s="99"/>
      <c r="M435" s="68"/>
      <c r="N435" s="69"/>
      <c r="O435" s="11"/>
      <c r="P435" s="11"/>
    </row>
    <row r="436" spans="1:16" ht="18" customHeight="1" x14ac:dyDescent="0.25">
      <c r="A436" s="62">
        <f>IF(G436&lt;&gt;"",1+MAX($A$2:A435),"")</f>
        <v>295</v>
      </c>
      <c r="B436" s="293"/>
      <c r="C436" s="293"/>
      <c r="D436" s="54" t="s">
        <v>299</v>
      </c>
      <c r="E436" s="64" t="s">
        <v>34</v>
      </c>
      <c r="F436" s="66">
        <v>354</v>
      </c>
      <c r="G436" s="107">
        <v>0.1</v>
      </c>
      <c r="H436" s="66">
        <f t="shared" ref="H436:H439" si="305">(G436*F436)+F436</f>
        <v>389.4</v>
      </c>
      <c r="I436" s="58">
        <v>0</v>
      </c>
      <c r="J436" s="58">
        <v>0</v>
      </c>
      <c r="K436" s="99">
        <f t="shared" ref="K436:K439" si="306">I436*J436</f>
        <v>0</v>
      </c>
      <c r="L436" s="99">
        <v>0</v>
      </c>
      <c r="M436" s="68">
        <f t="shared" ref="M436:M439" si="307">+L436+K436</f>
        <v>0</v>
      </c>
      <c r="N436" s="69">
        <f>H436*M436</f>
        <v>0</v>
      </c>
      <c r="O436" s="11"/>
      <c r="P436" s="11"/>
    </row>
    <row r="437" spans="1:16" ht="18" customHeight="1" x14ac:dyDescent="0.25">
      <c r="A437" s="62">
        <f>IF(G437&lt;&gt;"",1+MAX($A$2:A436),"")</f>
        <v>296</v>
      </c>
      <c r="B437" s="293"/>
      <c r="C437" s="293"/>
      <c r="D437" s="54" t="s">
        <v>266</v>
      </c>
      <c r="E437" s="64" t="s">
        <v>34</v>
      </c>
      <c r="F437" s="66">
        <v>946</v>
      </c>
      <c r="G437" s="107">
        <v>0.1</v>
      </c>
      <c r="H437" s="66">
        <f t="shared" si="305"/>
        <v>1040.5999999999999</v>
      </c>
      <c r="I437" s="58">
        <v>0</v>
      </c>
      <c r="J437" s="58">
        <v>0</v>
      </c>
      <c r="K437" s="99">
        <f t="shared" si="306"/>
        <v>0</v>
      </c>
      <c r="L437" s="99">
        <v>0</v>
      </c>
      <c r="M437" s="68">
        <f t="shared" si="307"/>
        <v>0</v>
      </c>
      <c r="N437" s="69">
        <f>H437*M437</f>
        <v>0</v>
      </c>
      <c r="O437" s="11"/>
      <c r="P437" s="11"/>
    </row>
    <row r="438" spans="1:16" ht="18" customHeight="1" x14ac:dyDescent="0.25">
      <c r="A438" s="62">
        <f>IF(G438&lt;&gt;"",1+MAX($A$2:A437),"")</f>
        <v>297</v>
      </c>
      <c r="B438" s="293"/>
      <c r="C438" s="293"/>
      <c r="D438" s="54" t="s">
        <v>300</v>
      </c>
      <c r="E438" s="64" t="s">
        <v>34</v>
      </c>
      <c r="F438" s="66">
        <v>66</v>
      </c>
      <c r="G438" s="107">
        <v>0.1</v>
      </c>
      <c r="H438" s="66">
        <f t="shared" si="305"/>
        <v>72.599999999999994</v>
      </c>
      <c r="I438" s="58">
        <v>0</v>
      </c>
      <c r="J438" s="58">
        <v>0</v>
      </c>
      <c r="K438" s="99">
        <f t="shared" si="306"/>
        <v>0</v>
      </c>
      <c r="L438" s="99">
        <v>0</v>
      </c>
      <c r="M438" s="68">
        <f t="shared" si="307"/>
        <v>0</v>
      </c>
      <c r="N438" s="69">
        <f>H438*M438</f>
        <v>0</v>
      </c>
      <c r="O438" s="11"/>
      <c r="P438" s="11"/>
    </row>
    <row r="439" spans="1:16" ht="18" customHeight="1" x14ac:dyDescent="0.25">
      <c r="A439" s="62">
        <f>IF(G439&lt;&gt;"",1+MAX($A$2:A438),"")</f>
        <v>298</v>
      </c>
      <c r="B439" s="293"/>
      <c r="C439" s="293"/>
      <c r="D439" s="54" t="s">
        <v>268</v>
      </c>
      <c r="E439" s="64" t="s">
        <v>34</v>
      </c>
      <c r="F439" s="66">
        <v>2935</v>
      </c>
      <c r="G439" s="107">
        <v>0.1</v>
      </c>
      <c r="H439" s="66">
        <f t="shared" si="305"/>
        <v>3228.5</v>
      </c>
      <c r="I439" s="58">
        <v>0</v>
      </c>
      <c r="J439" s="58">
        <v>0</v>
      </c>
      <c r="K439" s="99">
        <f t="shared" si="306"/>
        <v>0</v>
      </c>
      <c r="L439" s="99">
        <v>0</v>
      </c>
      <c r="M439" s="68">
        <f t="shared" si="307"/>
        <v>0</v>
      </c>
      <c r="N439" s="69">
        <f>H439*M439</f>
        <v>0</v>
      </c>
      <c r="O439" s="11"/>
      <c r="P439" s="11"/>
    </row>
    <row r="440" spans="1:16" ht="18" customHeight="1" x14ac:dyDescent="0.25">
      <c r="A440" s="62" t="str">
        <f>IF(G440&lt;&gt;"",1+MAX($A$2:A439),"")</f>
        <v/>
      </c>
      <c r="B440" s="293"/>
      <c r="C440" s="293"/>
      <c r="D440" s="184" t="s">
        <v>301</v>
      </c>
      <c r="E440" s="103"/>
      <c r="F440" s="66"/>
      <c r="G440" s="107"/>
      <c r="H440" s="66"/>
      <c r="I440" s="67"/>
      <c r="J440" s="67"/>
      <c r="K440" s="99"/>
      <c r="L440" s="99"/>
      <c r="M440" s="68"/>
      <c r="N440" s="69"/>
      <c r="O440" s="11"/>
      <c r="P440" s="11"/>
    </row>
    <row r="441" spans="1:16" ht="31.2" x14ac:dyDescent="0.25">
      <c r="A441" s="62">
        <f>IF(G441&lt;&gt;"",1+MAX($A$2:A440),"")</f>
        <v>299</v>
      </c>
      <c r="B441" s="293"/>
      <c r="C441" s="293"/>
      <c r="D441" s="188" t="s">
        <v>302</v>
      </c>
      <c r="E441" s="101" t="s">
        <v>32</v>
      </c>
      <c r="F441" s="66">
        <v>8</v>
      </c>
      <c r="G441" s="107">
        <v>0</v>
      </c>
      <c r="H441" s="66">
        <f t="shared" ref="H441" si="308">(G441*F441)+F441</f>
        <v>8</v>
      </c>
      <c r="I441" s="58">
        <v>0</v>
      </c>
      <c r="J441" s="58">
        <v>0</v>
      </c>
      <c r="K441" s="99">
        <f t="shared" ref="K441:K459" si="309">I441*J441</f>
        <v>0</v>
      </c>
      <c r="L441" s="99">
        <v>0</v>
      </c>
      <c r="M441" s="68">
        <f t="shared" ref="M441:M459" si="310">+L441+K441</f>
        <v>0</v>
      </c>
      <c r="N441" s="69">
        <f t="shared" ref="N441:N459" si="311">H441*M441</f>
        <v>0</v>
      </c>
      <c r="O441" s="11"/>
      <c r="P441" s="11"/>
    </row>
    <row r="442" spans="1:16" ht="46.8" x14ac:dyDescent="0.25">
      <c r="A442" s="62">
        <f>IF(G442&lt;&gt;"",1+MAX($A$2:A441),"")</f>
        <v>300</v>
      </c>
      <c r="B442" s="293"/>
      <c r="C442" s="293"/>
      <c r="D442" s="188" t="s">
        <v>303</v>
      </c>
      <c r="E442" s="101" t="s">
        <v>32</v>
      </c>
      <c r="F442" s="66">
        <v>3</v>
      </c>
      <c r="G442" s="107">
        <v>0</v>
      </c>
      <c r="H442" s="66">
        <f>(G442*F442)+F442</f>
        <v>3</v>
      </c>
      <c r="I442" s="58">
        <v>0</v>
      </c>
      <c r="J442" s="58">
        <v>0</v>
      </c>
      <c r="K442" s="99">
        <f t="shared" si="309"/>
        <v>0</v>
      </c>
      <c r="L442" s="99">
        <v>0</v>
      </c>
      <c r="M442" s="68">
        <f t="shared" si="310"/>
        <v>0</v>
      </c>
      <c r="N442" s="69">
        <f t="shared" si="311"/>
        <v>0</v>
      </c>
      <c r="O442" s="11"/>
      <c r="P442" s="11"/>
    </row>
    <row r="443" spans="1:16" ht="62.4" x14ac:dyDescent="0.25">
      <c r="A443" s="62">
        <f>IF(G443&lt;&gt;"",1+MAX($A$2:A442),"")</f>
        <v>301</v>
      </c>
      <c r="B443" s="293"/>
      <c r="C443" s="293"/>
      <c r="D443" s="188" t="s">
        <v>304</v>
      </c>
      <c r="E443" s="101" t="s">
        <v>32</v>
      </c>
      <c r="F443" s="66">
        <v>10</v>
      </c>
      <c r="G443" s="107">
        <v>0</v>
      </c>
      <c r="H443" s="66">
        <f t="shared" ref="H443:H448" si="312">(G443*F443)+F443</f>
        <v>10</v>
      </c>
      <c r="I443" s="58">
        <v>0</v>
      </c>
      <c r="J443" s="58">
        <v>0</v>
      </c>
      <c r="K443" s="99">
        <f t="shared" si="309"/>
        <v>0</v>
      </c>
      <c r="L443" s="99">
        <v>0</v>
      </c>
      <c r="M443" s="68">
        <f t="shared" si="310"/>
        <v>0</v>
      </c>
      <c r="N443" s="69">
        <f t="shared" si="311"/>
        <v>0</v>
      </c>
      <c r="O443" s="11"/>
      <c r="P443" s="11"/>
    </row>
    <row r="444" spans="1:16" ht="62.4" x14ac:dyDescent="0.25">
      <c r="A444" s="62">
        <f>IF(G444&lt;&gt;"",1+MAX($A$2:A443),"")</f>
        <v>302</v>
      </c>
      <c r="B444" s="293"/>
      <c r="C444" s="293"/>
      <c r="D444" s="188" t="s">
        <v>305</v>
      </c>
      <c r="E444" s="101" t="s">
        <v>32</v>
      </c>
      <c r="F444" s="66">
        <v>4</v>
      </c>
      <c r="G444" s="107">
        <v>0</v>
      </c>
      <c r="H444" s="66">
        <f t="shared" si="312"/>
        <v>4</v>
      </c>
      <c r="I444" s="58">
        <v>0</v>
      </c>
      <c r="J444" s="58">
        <v>0</v>
      </c>
      <c r="K444" s="99">
        <f t="shared" si="309"/>
        <v>0</v>
      </c>
      <c r="L444" s="99">
        <v>0</v>
      </c>
      <c r="M444" s="68">
        <f t="shared" si="310"/>
        <v>0</v>
      </c>
      <c r="N444" s="69">
        <f t="shared" si="311"/>
        <v>0</v>
      </c>
      <c r="O444" s="11"/>
      <c r="P444" s="11"/>
    </row>
    <row r="445" spans="1:16" ht="46.8" x14ac:dyDescent="0.25">
      <c r="A445" s="62">
        <f>IF(G445&lt;&gt;"",1+MAX($A$2:A444),"")</f>
        <v>303</v>
      </c>
      <c r="B445" s="293"/>
      <c r="C445" s="293"/>
      <c r="D445" s="188" t="s">
        <v>306</v>
      </c>
      <c r="E445" s="101" t="s">
        <v>32</v>
      </c>
      <c r="F445" s="66">
        <v>1</v>
      </c>
      <c r="G445" s="107">
        <v>0</v>
      </c>
      <c r="H445" s="66">
        <f t="shared" si="312"/>
        <v>1</v>
      </c>
      <c r="I445" s="58">
        <v>0</v>
      </c>
      <c r="J445" s="58">
        <v>0</v>
      </c>
      <c r="K445" s="99">
        <f t="shared" si="309"/>
        <v>0</v>
      </c>
      <c r="L445" s="99">
        <v>0</v>
      </c>
      <c r="M445" s="68">
        <f t="shared" si="310"/>
        <v>0</v>
      </c>
      <c r="N445" s="69">
        <f t="shared" si="311"/>
        <v>0</v>
      </c>
      <c r="O445" s="11"/>
      <c r="P445" s="11"/>
    </row>
    <row r="446" spans="1:16" ht="46.8" x14ac:dyDescent="0.25">
      <c r="A446" s="62">
        <f>IF(G446&lt;&gt;"",1+MAX($A$2:A445),"")</f>
        <v>304</v>
      </c>
      <c r="B446" s="293"/>
      <c r="C446" s="293"/>
      <c r="D446" s="188" t="s">
        <v>307</v>
      </c>
      <c r="E446" s="101" t="s">
        <v>32</v>
      </c>
      <c r="F446" s="66">
        <v>22</v>
      </c>
      <c r="G446" s="107">
        <v>0</v>
      </c>
      <c r="H446" s="66">
        <f t="shared" si="312"/>
        <v>22</v>
      </c>
      <c r="I446" s="58">
        <v>0</v>
      </c>
      <c r="J446" s="58">
        <v>0</v>
      </c>
      <c r="K446" s="99">
        <f t="shared" si="309"/>
        <v>0</v>
      </c>
      <c r="L446" s="99">
        <v>0</v>
      </c>
      <c r="M446" s="68">
        <f t="shared" si="310"/>
        <v>0</v>
      </c>
      <c r="N446" s="69">
        <f t="shared" si="311"/>
        <v>0</v>
      </c>
      <c r="O446" s="11"/>
      <c r="P446" s="11"/>
    </row>
    <row r="447" spans="1:16" ht="62.4" x14ac:dyDescent="0.25">
      <c r="A447" s="62">
        <f>IF(G447&lt;&gt;"",1+MAX($A$2:A446),"")</f>
        <v>305</v>
      </c>
      <c r="B447" s="293"/>
      <c r="C447" s="293"/>
      <c r="D447" s="188" t="s">
        <v>308</v>
      </c>
      <c r="E447" s="101" t="s">
        <v>32</v>
      </c>
      <c r="F447" s="66">
        <v>7</v>
      </c>
      <c r="G447" s="107">
        <v>0</v>
      </c>
      <c r="H447" s="66">
        <f t="shared" si="312"/>
        <v>7</v>
      </c>
      <c r="I447" s="58">
        <v>0</v>
      </c>
      <c r="J447" s="58">
        <v>0</v>
      </c>
      <c r="K447" s="99">
        <f t="shared" si="309"/>
        <v>0</v>
      </c>
      <c r="L447" s="99">
        <v>0</v>
      </c>
      <c r="M447" s="68">
        <f t="shared" si="310"/>
        <v>0</v>
      </c>
      <c r="N447" s="69">
        <f t="shared" si="311"/>
        <v>0</v>
      </c>
      <c r="O447" s="11"/>
      <c r="P447" s="11"/>
    </row>
    <row r="448" spans="1:16" ht="46.8" x14ac:dyDescent="0.25">
      <c r="A448" s="62">
        <f>IF(G448&lt;&gt;"",1+MAX($A$2:A447),"")</f>
        <v>306</v>
      </c>
      <c r="B448" s="293"/>
      <c r="C448" s="293"/>
      <c r="D448" s="188" t="s">
        <v>309</v>
      </c>
      <c r="E448" s="101" t="s">
        <v>32</v>
      </c>
      <c r="F448" s="66">
        <v>2</v>
      </c>
      <c r="G448" s="107">
        <v>0</v>
      </c>
      <c r="H448" s="66">
        <f t="shared" si="312"/>
        <v>2</v>
      </c>
      <c r="I448" s="58">
        <v>0</v>
      </c>
      <c r="J448" s="58">
        <v>0</v>
      </c>
      <c r="K448" s="99">
        <f t="shared" si="309"/>
        <v>0</v>
      </c>
      <c r="L448" s="99">
        <v>0</v>
      </c>
      <c r="M448" s="68">
        <f t="shared" si="310"/>
        <v>0</v>
      </c>
      <c r="N448" s="69">
        <f t="shared" si="311"/>
        <v>0</v>
      </c>
      <c r="O448" s="11"/>
      <c r="P448" s="11"/>
    </row>
    <row r="449" spans="1:16" ht="31.2" x14ac:dyDescent="0.25">
      <c r="A449" s="62">
        <f>IF(G449&lt;&gt;"",1+MAX($A$2:A448),"")</f>
        <v>307</v>
      </c>
      <c r="B449" s="293"/>
      <c r="C449" s="293"/>
      <c r="D449" s="188" t="s">
        <v>310</v>
      </c>
      <c r="E449" s="101" t="s">
        <v>32</v>
      </c>
      <c r="F449" s="66">
        <v>4</v>
      </c>
      <c r="G449" s="107">
        <v>0</v>
      </c>
      <c r="H449" s="66">
        <f>(G449*F449)+F449</f>
        <v>4</v>
      </c>
      <c r="I449" s="58">
        <v>0</v>
      </c>
      <c r="J449" s="58">
        <v>0</v>
      </c>
      <c r="K449" s="99">
        <f t="shared" si="309"/>
        <v>0</v>
      </c>
      <c r="L449" s="99">
        <v>0</v>
      </c>
      <c r="M449" s="68">
        <f t="shared" si="310"/>
        <v>0</v>
      </c>
      <c r="N449" s="69">
        <f t="shared" si="311"/>
        <v>0</v>
      </c>
      <c r="O449" s="11"/>
      <c r="P449" s="11"/>
    </row>
    <row r="450" spans="1:16" ht="31.2" x14ac:dyDescent="0.25">
      <c r="A450" s="62">
        <f>IF(G450&lt;&gt;"",1+MAX($A$2:A449),"")</f>
        <v>308</v>
      </c>
      <c r="B450" s="293"/>
      <c r="C450" s="293"/>
      <c r="D450" s="188" t="s">
        <v>311</v>
      </c>
      <c r="E450" s="101" t="s">
        <v>32</v>
      </c>
      <c r="F450" s="66">
        <v>7</v>
      </c>
      <c r="G450" s="107">
        <v>0</v>
      </c>
      <c r="H450" s="66">
        <f t="shared" ref="H450:H459" si="313">(G450*F450)+F450</f>
        <v>7</v>
      </c>
      <c r="I450" s="58">
        <v>0</v>
      </c>
      <c r="J450" s="58">
        <v>0</v>
      </c>
      <c r="K450" s="99">
        <f t="shared" si="309"/>
        <v>0</v>
      </c>
      <c r="L450" s="99">
        <v>0</v>
      </c>
      <c r="M450" s="68">
        <f t="shared" si="310"/>
        <v>0</v>
      </c>
      <c r="N450" s="69">
        <f t="shared" si="311"/>
        <v>0</v>
      </c>
      <c r="O450" s="11"/>
      <c r="P450" s="11"/>
    </row>
    <row r="451" spans="1:16" ht="62.4" x14ac:dyDescent="0.25">
      <c r="A451" s="62">
        <f>IF(G451&lt;&gt;"",1+MAX($A$2:A450),"")</f>
        <v>309</v>
      </c>
      <c r="B451" s="293"/>
      <c r="C451" s="293"/>
      <c r="D451" s="188" t="s">
        <v>312</v>
      </c>
      <c r="E451" s="101" t="s">
        <v>32</v>
      </c>
      <c r="F451" s="66">
        <v>2</v>
      </c>
      <c r="G451" s="107">
        <v>0</v>
      </c>
      <c r="H451" s="66">
        <f t="shared" si="313"/>
        <v>2</v>
      </c>
      <c r="I451" s="58">
        <v>0</v>
      </c>
      <c r="J451" s="58">
        <v>0</v>
      </c>
      <c r="K451" s="99">
        <f t="shared" si="309"/>
        <v>0</v>
      </c>
      <c r="L451" s="99">
        <v>0</v>
      </c>
      <c r="M451" s="68">
        <f t="shared" si="310"/>
        <v>0</v>
      </c>
      <c r="N451" s="69">
        <f t="shared" si="311"/>
        <v>0</v>
      </c>
      <c r="O451" s="11"/>
      <c r="P451" s="11"/>
    </row>
    <row r="452" spans="1:16" ht="46.8" x14ac:dyDescent="0.25">
      <c r="A452" s="62">
        <f>IF(G452&lt;&gt;"",1+MAX($A$2:A451),"")</f>
        <v>310</v>
      </c>
      <c r="B452" s="293"/>
      <c r="C452" s="293"/>
      <c r="D452" s="188" t="s">
        <v>313</v>
      </c>
      <c r="E452" s="101" t="s">
        <v>32</v>
      </c>
      <c r="F452" s="66">
        <v>30</v>
      </c>
      <c r="G452" s="107">
        <v>0</v>
      </c>
      <c r="H452" s="66">
        <f t="shared" si="313"/>
        <v>30</v>
      </c>
      <c r="I452" s="58">
        <v>0</v>
      </c>
      <c r="J452" s="58">
        <v>0</v>
      </c>
      <c r="K452" s="99">
        <f t="shared" si="309"/>
        <v>0</v>
      </c>
      <c r="L452" s="99">
        <v>0</v>
      </c>
      <c r="M452" s="68">
        <f t="shared" si="310"/>
        <v>0</v>
      </c>
      <c r="N452" s="69">
        <f t="shared" si="311"/>
        <v>0</v>
      </c>
      <c r="O452" s="11"/>
      <c r="P452" s="11"/>
    </row>
    <row r="453" spans="1:16" ht="62.4" x14ac:dyDescent="0.25">
      <c r="A453" s="62">
        <f>IF(G453&lt;&gt;"",1+MAX($A$2:A452),"")</f>
        <v>311</v>
      </c>
      <c r="B453" s="293"/>
      <c r="C453" s="293"/>
      <c r="D453" s="188" t="s">
        <v>314</v>
      </c>
      <c r="E453" s="101" t="s">
        <v>32</v>
      </c>
      <c r="F453" s="66">
        <v>10</v>
      </c>
      <c r="G453" s="107">
        <v>0</v>
      </c>
      <c r="H453" s="66">
        <f t="shared" si="313"/>
        <v>10</v>
      </c>
      <c r="I453" s="58">
        <v>0</v>
      </c>
      <c r="J453" s="58">
        <v>0</v>
      </c>
      <c r="K453" s="99">
        <f t="shared" si="309"/>
        <v>0</v>
      </c>
      <c r="L453" s="99">
        <v>0</v>
      </c>
      <c r="M453" s="68">
        <f t="shared" si="310"/>
        <v>0</v>
      </c>
      <c r="N453" s="69">
        <f t="shared" si="311"/>
        <v>0</v>
      </c>
      <c r="O453" s="11"/>
      <c r="P453" s="11"/>
    </row>
    <row r="454" spans="1:16" ht="31.2" x14ac:dyDescent="0.25">
      <c r="A454" s="62">
        <f>IF(G454&lt;&gt;"",1+MAX($A$2:A453),"")</f>
        <v>312</v>
      </c>
      <c r="B454" s="293"/>
      <c r="C454" s="293"/>
      <c r="D454" s="188" t="s">
        <v>315</v>
      </c>
      <c r="E454" s="101" t="s">
        <v>32</v>
      </c>
      <c r="F454" s="66">
        <v>1</v>
      </c>
      <c r="G454" s="107">
        <v>0</v>
      </c>
      <c r="H454" s="66">
        <f t="shared" si="313"/>
        <v>1</v>
      </c>
      <c r="I454" s="58">
        <v>0</v>
      </c>
      <c r="J454" s="58">
        <v>0</v>
      </c>
      <c r="K454" s="99">
        <f t="shared" si="309"/>
        <v>0</v>
      </c>
      <c r="L454" s="99">
        <v>0</v>
      </c>
      <c r="M454" s="68">
        <f t="shared" si="310"/>
        <v>0</v>
      </c>
      <c r="N454" s="69">
        <f t="shared" si="311"/>
        <v>0</v>
      </c>
      <c r="O454" s="11"/>
      <c r="P454" s="11"/>
    </row>
    <row r="455" spans="1:16" ht="46.8" x14ac:dyDescent="0.25">
      <c r="A455" s="62">
        <f>IF(G455&lt;&gt;"",1+MAX($A$2:A454),"")</f>
        <v>313</v>
      </c>
      <c r="B455" s="293"/>
      <c r="C455" s="293"/>
      <c r="D455" s="188" t="s">
        <v>316</v>
      </c>
      <c r="E455" s="101" t="s">
        <v>32</v>
      </c>
      <c r="F455" s="66">
        <v>2</v>
      </c>
      <c r="G455" s="107">
        <v>0</v>
      </c>
      <c r="H455" s="66">
        <f t="shared" si="313"/>
        <v>2</v>
      </c>
      <c r="I455" s="58">
        <v>0</v>
      </c>
      <c r="J455" s="58">
        <v>0</v>
      </c>
      <c r="K455" s="99">
        <f t="shared" si="309"/>
        <v>0</v>
      </c>
      <c r="L455" s="99">
        <v>0</v>
      </c>
      <c r="M455" s="68">
        <f t="shared" si="310"/>
        <v>0</v>
      </c>
      <c r="N455" s="69">
        <f t="shared" si="311"/>
        <v>0</v>
      </c>
      <c r="O455" s="11"/>
      <c r="P455" s="11"/>
    </row>
    <row r="456" spans="1:16" ht="46.8" x14ac:dyDescent="0.25">
      <c r="A456" s="62">
        <f>IF(G456&lt;&gt;"",1+MAX($A$2:A455),"")</f>
        <v>314</v>
      </c>
      <c r="B456" s="293"/>
      <c r="C456" s="293"/>
      <c r="D456" s="188" t="s">
        <v>317</v>
      </c>
      <c r="E456" s="101" t="s">
        <v>32</v>
      </c>
      <c r="F456" s="66">
        <v>5</v>
      </c>
      <c r="G456" s="107">
        <v>0</v>
      </c>
      <c r="H456" s="66">
        <f t="shared" si="313"/>
        <v>5</v>
      </c>
      <c r="I456" s="58">
        <v>0</v>
      </c>
      <c r="J456" s="58">
        <v>0</v>
      </c>
      <c r="K456" s="99">
        <f t="shared" si="309"/>
        <v>0</v>
      </c>
      <c r="L456" s="99">
        <v>0</v>
      </c>
      <c r="M456" s="68">
        <f t="shared" si="310"/>
        <v>0</v>
      </c>
      <c r="N456" s="69">
        <f t="shared" si="311"/>
        <v>0</v>
      </c>
      <c r="O456" s="11"/>
      <c r="P456" s="11"/>
    </row>
    <row r="457" spans="1:16" ht="46.8" x14ac:dyDescent="0.25">
      <c r="A457" s="62">
        <f>IF(G457&lt;&gt;"",1+MAX($A$2:A456),"")</f>
        <v>315</v>
      </c>
      <c r="B457" s="293"/>
      <c r="C457" s="293"/>
      <c r="D457" s="188" t="s">
        <v>318</v>
      </c>
      <c r="E457" s="101" t="s">
        <v>32</v>
      </c>
      <c r="F457" s="66">
        <v>4</v>
      </c>
      <c r="G457" s="107">
        <v>0</v>
      </c>
      <c r="H457" s="66">
        <f t="shared" si="313"/>
        <v>4</v>
      </c>
      <c r="I457" s="58">
        <v>0</v>
      </c>
      <c r="J457" s="58">
        <v>0</v>
      </c>
      <c r="K457" s="99">
        <f t="shared" si="309"/>
        <v>0</v>
      </c>
      <c r="L457" s="99">
        <v>0</v>
      </c>
      <c r="M457" s="68">
        <f t="shared" si="310"/>
        <v>0</v>
      </c>
      <c r="N457" s="69">
        <f t="shared" si="311"/>
        <v>0</v>
      </c>
      <c r="O457" s="11"/>
      <c r="P457" s="11"/>
    </row>
    <row r="458" spans="1:16" ht="46.8" x14ac:dyDescent="0.25">
      <c r="A458" s="62">
        <f>IF(G458&lt;&gt;"",1+MAX($A$2:A457),"")</f>
        <v>316</v>
      </c>
      <c r="B458" s="293"/>
      <c r="C458" s="293"/>
      <c r="D458" s="188" t="s">
        <v>319</v>
      </c>
      <c r="E458" s="101" t="s">
        <v>32</v>
      </c>
      <c r="F458" s="66">
        <v>1</v>
      </c>
      <c r="G458" s="107">
        <v>0</v>
      </c>
      <c r="H458" s="66">
        <f t="shared" si="313"/>
        <v>1</v>
      </c>
      <c r="I458" s="58">
        <v>0</v>
      </c>
      <c r="J458" s="58">
        <v>0</v>
      </c>
      <c r="K458" s="99">
        <f t="shared" si="309"/>
        <v>0</v>
      </c>
      <c r="L458" s="99">
        <v>0</v>
      </c>
      <c r="M458" s="68">
        <f t="shared" si="310"/>
        <v>0</v>
      </c>
      <c r="N458" s="69">
        <f t="shared" si="311"/>
        <v>0</v>
      </c>
      <c r="O458" s="11"/>
      <c r="P458" s="11"/>
    </row>
    <row r="459" spans="1:16" ht="62.4" x14ac:dyDescent="0.25">
      <c r="A459" s="62">
        <f>IF(G459&lt;&gt;"",1+MAX($A$2:A458),"")</f>
        <v>317</v>
      </c>
      <c r="B459" s="293"/>
      <c r="C459" s="293"/>
      <c r="D459" s="188" t="s">
        <v>320</v>
      </c>
      <c r="E459" s="101" t="s">
        <v>32</v>
      </c>
      <c r="F459" s="66">
        <v>1</v>
      </c>
      <c r="G459" s="107">
        <v>0</v>
      </c>
      <c r="H459" s="66">
        <f t="shared" si="313"/>
        <v>1</v>
      </c>
      <c r="I459" s="58">
        <v>0</v>
      </c>
      <c r="J459" s="58">
        <v>0</v>
      </c>
      <c r="K459" s="99">
        <f t="shared" si="309"/>
        <v>0</v>
      </c>
      <c r="L459" s="99">
        <v>0</v>
      </c>
      <c r="M459" s="68">
        <f t="shared" si="310"/>
        <v>0</v>
      </c>
      <c r="N459" s="69">
        <f t="shared" si="311"/>
        <v>0</v>
      </c>
      <c r="O459" s="11"/>
      <c r="P459" s="11"/>
    </row>
    <row r="460" spans="1:16" ht="18" customHeight="1" x14ac:dyDescent="0.25">
      <c r="A460" s="62" t="str">
        <f>IF(G460&lt;&gt;"",1+MAX($A$2:A459),"")</f>
        <v/>
      </c>
      <c r="B460" s="293"/>
      <c r="C460" s="293"/>
      <c r="D460" s="184" t="s">
        <v>321</v>
      </c>
      <c r="E460" s="103"/>
      <c r="F460" s="66"/>
      <c r="G460" s="107"/>
      <c r="H460" s="66"/>
      <c r="I460" s="67"/>
      <c r="J460" s="67"/>
      <c r="K460" s="99"/>
      <c r="L460" s="99"/>
      <c r="M460" s="68"/>
      <c r="N460" s="69"/>
      <c r="O460" s="11"/>
      <c r="P460" s="11"/>
    </row>
    <row r="461" spans="1:16" ht="15.6" x14ac:dyDescent="0.25">
      <c r="A461" s="62">
        <f>IF(G461&lt;&gt;"",1+MAX($A$2:A460),"")</f>
        <v>318</v>
      </c>
      <c r="B461" s="293"/>
      <c r="C461" s="293"/>
      <c r="D461" s="188" t="s">
        <v>322</v>
      </c>
      <c r="E461" s="223" t="s">
        <v>32</v>
      </c>
      <c r="F461" s="224">
        <v>1</v>
      </c>
      <c r="G461" s="107">
        <v>0</v>
      </c>
      <c r="H461" s="66">
        <f t="shared" ref="H461:H468" si="314">(G461*F461)+F461</f>
        <v>1</v>
      </c>
      <c r="I461" s="58">
        <v>0</v>
      </c>
      <c r="J461" s="58">
        <v>0</v>
      </c>
      <c r="K461" s="99">
        <f t="shared" ref="K461:K468" si="315">I461*J461</f>
        <v>0</v>
      </c>
      <c r="L461" s="99">
        <v>0</v>
      </c>
      <c r="M461" s="68">
        <f t="shared" ref="M461:M468" si="316">+L461+K461</f>
        <v>0</v>
      </c>
      <c r="N461" s="69">
        <f t="shared" ref="N461:N468" si="317">H461*M461</f>
        <v>0</v>
      </c>
      <c r="O461" s="11"/>
      <c r="P461" s="11"/>
    </row>
    <row r="462" spans="1:16" ht="31.2" x14ac:dyDescent="0.25">
      <c r="A462" s="62">
        <f>IF(G462&lt;&gt;"",1+MAX($A$2:A461),"")</f>
        <v>319</v>
      </c>
      <c r="B462" s="293"/>
      <c r="C462" s="293"/>
      <c r="D462" s="188" t="s">
        <v>323</v>
      </c>
      <c r="E462" s="223" t="s">
        <v>32</v>
      </c>
      <c r="F462" s="224">
        <v>1</v>
      </c>
      <c r="G462" s="107">
        <v>0</v>
      </c>
      <c r="H462" s="66">
        <f t="shared" si="314"/>
        <v>1</v>
      </c>
      <c r="I462" s="58">
        <v>0</v>
      </c>
      <c r="J462" s="58">
        <v>0</v>
      </c>
      <c r="K462" s="99">
        <f t="shared" si="315"/>
        <v>0</v>
      </c>
      <c r="L462" s="99">
        <v>0</v>
      </c>
      <c r="M462" s="68">
        <f t="shared" si="316"/>
        <v>0</v>
      </c>
      <c r="N462" s="69">
        <f t="shared" si="317"/>
        <v>0</v>
      </c>
      <c r="O462" s="11"/>
      <c r="P462" s="11"/>
    </row>
    <row r="463" spans="1:16" ht="15.6" x14ac:dyDescent="0.25">
      <c r="A463" s="62">
        <f>IF(G463&lt;&gt;"",1+MAX($A$2:A462),"")</f>
        <v>320</v>
      </c>
      <c r="B463" s="293"/>
      <c r="C463" s="293"/>
      <c r="D463" s="188" t="s">
        <v>324</v>
      </c>
      <c r="E463" s="223" t="s">
        <v>32</v>
      </c>
      <c r="F463" s="224">
        <v>1</v>
      </c>
      <c r="G463" s="107">
        <v>0</v>
      </c>
      <c r="H463" s="66">
        <f t="shared" si="314"/>
        <v>1</v>
      </c>
      <c r="I463" s="58">
        <v>0</v>
      </c>
      <c r="J463" s="58">
        <v>0</v>
      </c>
      <c r="K463" s="99">
        <f t="shared" si="315"/>
        <v>0</v>
      </c>
      <c r="L463" s="99">
        <v>0</v>
      </c>
      <c r="M463" s="68">
        <f t="shared" si="316"/>
        <v>0</v>
      </c>
      <c r="N463" s="69">
        <f t="shared" si="317"/>
        <v>0</v>
      </c>
      <c r="O463" s="11"/>
      <c r="P463" s="11"/>
    </row>
    <row r="464" spans="1:16" ht="46.8" x14ac:dyDescent="0.25">
      <c r="A464" s="62">
        <f>IF(G464&lt;&gt;"",1+MAX($A$2:A463),"")</f>
        <v>321</v>
      </c>
      <c r="B464" s="293"/>
      <c r="C464" s="293"/>
      <c r="D464" s="188" t="s">
        <v>325</v>
      </c>
      <c r="E464" s="223" t="s">
        <v>32</v>
      </c>
      <c r="F464" s="224">
        <v>1</v>
      </c>
      <c r="G464" s="107">
        <v>0</v>
      </c>
      <c r="H464" s="66">
        <f t="shared" si="314"/>
        <v>1</v>
      </c>
      <c r="I464" s="58">
        <v>0</v>
      </c>
      <c r="J464" s="58">
        <v>0</v>
      </c>
      <c r="K464" s="99">
        <f t="shared" si="315"/>
        <v>0</v>
      </c>
      <c r="L464" s="99">
        <v>0</v>
      </c>
      <c r="M464" s="68">
        <f t="shared" si="316"/>
        <v>0</v>
      </c>
      <c r="N464" s="69">
        <f t="shared" si="317"/>
        <v>0</v>
      </c>
      <c r="O464" s="11"/>
      <c r="P464" s="11"/>
    </row>
    <row r="465" spans="1:20" ht="15.6" x14ac:dyDescent="0.25">
      <c r="A465" s="62">
        <f>IF(G465&lt;&gt;"",1+MAX($A$2:A464),"")</f>
        <v>322</v>
      </c>
      <c r="B465" s="293"/>
      <c r="C465" s="293"/>
      <c r="D465" s="188" t="s">
        <v>326</v>
      </c>
      <c r="E465" s="223" t="s">
        <v>32</v>
      </c>
      <c r="F465" s="224">
        <v>1</v>
      </c>
      <c r="G465" s="107">
        <v>0</v>
      </c>
      <c r="H465" s="66">
        <f t="shared" si="314"/>
        <v>1</v>
      </c>
      <c r="I465" s="58">
        <v>0</v>
      </c>
      <c r="J465" s="58">
        <v>0</v>
      </c>
      <c r="K465" s="99">
        <f t="shared" si="315"/>
        <v>0</v>
      </c>
      <c r="L465" s="99">
        <v>0</v>
      </c>
      <c r="M465" s="68">
        <f t="shared" si="316"/>
        <v>0</v>
      </c>
      <c r="N465" s="69">
        <f t="shared" si="317"/>
        <v>0</v>
      </c>
      <c r="O465" s="11"/>
      <c r="P465" s="11"/>
    </row>
    <row r="466" spans="1:20" ht="15.6" x14ac:dyDescent="0.25">
      <c r="A466" s="62">
        <f>IF(G466&lt;&gt;"",1+MAX($A$2:A465),"")</f>
        <v>323</v>
      </c>
      <c r="B466" s="293"/>
      <c r="C466" s="293"/>
      <c r="D466" s="188" t="s">
        <v>327</v>
      </c>
      <c r="E466" s="225" t="s">
        <v>32</v>
      </c>
      <c r="F466" s="224">
        <v>1</v>
      </c>
      <c r="G466" s="107">
        <v>0</v>
      </c>
      <c r="H466" s="66">
        <f t="shared" si="314"/>
        <v>1</v>
      </c>
      <c r="I466" s="58">
        <v>0</v>
      </c>
      <c r="J466" s="58">
        <v>0</v>
      </c>
      <c r="K466" s="99">
        <f t="shared" si="315"/>
        <v>0</v>
      </c>
      <c r="L466" s="99">
        <v>0</v>
      </c>
      <c r="M466" s="68">
        <f t="shared" si="316"/>
        <v>0</v>
      </c>
      <c r="N466" s="69">
        <f t="shared" si="317"/>
        <v>0</v>
      </c>
      <c r="O466" s="11"/>
      <c r="P466" s="11"/>
    </row>
    <row r="467" spans="1:20" ht="15.6" x14ac:dyDescent="0.25">
      <c r="A467" s="62">
        <f>IF(G467&lt;&gt;"",1+MAX($A$2:A466),"")</f>
        <v>324</v>
      </c>
      <c r="B467" s="293"/>
      <c r="C467" s="293"/>
      <c r="D467" s="188" t="s">
        <v>328</v>
      </c>
      <c r="E467" s="223" t="s">
        <v>32</v>
      </c>
      <c r="F467" s="224">
        <v>1</v>
      </c>
      <c r="G467" s="107">
        <v>0</v>
      </c>
      <c r="H467" s="66">
        <f t="shared" si="314"/>
        <v>1</v>
      </c>
      <c r="I467" s="58">
        <v>0</v>
      </c>
      <c r="J467" s="58">
        <v>0</v>
      </c>
      <c r="K467" s="99">
        <f t="shared" si="315"/>
        <v>0</v>
      </c>
      <c r="L467" s="99">
        <v>0</v>
      </c>
      <c r="M467" s="68">
        <f t="shared" si="316"/>
        <v>0</v>
      </c>
      <c r="N467" s="69">
        <f t="shared" si="317"/>
        <v>0</v>
      </c>
      <c r="O467" s="11"/>
      <c r="P467" s="11"/>
    </row>
    <row r="468" spans="1:20" ht="15.6" x14ac:dyDescent="0.25">
      <c r="A468" s="62">
        <f>IF(G468&lt;&gt;"",1+MAX($A$2:A467),"")</f>
        <v>325</v>
      </c>
      <c r="B468" s="293"/>
      <c r="C468" s="293"/>
      <c r="D468" s="188" t="s">
        <v>329</v>
      </c>
      <c r="E468" s="223" t="s">
        <v>32</v>
      </c>
      <c r="F468" s="224">
        <v>2</v>
      </c>
      <c r="G468" s="107">
        <v>0</v>
      </c>
      <c r="H468" s="66">
        <f t="shared" si="314"/>
        <v>2</v>
      </c>
      <c r="I468" s="58">
        <v>0</v>
      </c>
      <c r="J468" s="58">
        <v>0</v>
      </c>
      <c r="K468" s="99">
        <f t="shared" si="315"/>
        <v>0</v>
      </c>
      <c r="L468" s="99">
        <v>0</v>
      </c>
      <c r="M468" s="68">
        <f t="shared" si="316"/>
        <v>0</v>
      </c>
      <c r="N468" s="69">
        <f t="shared" si="317"/>
        <v>0</v>
      </c>
      <c r="O468" s="11"/>
      <c r="P468" s="11"/>
    </row>
    <row r="469" spans="1:20" ht="18" customHeight="1" x14ac:dyDescent="0.25">
      <c r="A469" s="62" t="str">
        <f>IF(G469&lt;&gt;"",1+MAX($A$2:A468),"")</f>
        <v/>
      </c>
      <c r="B469" s="293"/>
      <c r="C469" s="293"/>
      <c r="D469" s="86" t="s">
        <v>39</v>
      </c>
      <c r="E469" s="151"/>
      <c r="F469" s="95"/>
      <c r="G469" s="107"/>
      <c r="H469" s="66"/>
      <c r="I469" s="67"/>
      <c r="J469" s="67"/>
      <c r="K469" s="99"/>
      <c r="L469" s="99"/>
      <c r="M469" s="68"/>
      <c r="N469" s="69"/>
      <c r="O469" s="11"/>
      <c r="P469" s="11"/>
    </row>
    <row r="470" spans="1:20" ht="15.6" x14ac:dyDescent="0.25">
      <c r="A470" s="62">
        <f>IF(G470&lt;&gt;"",1+MAX($A$2:A469),"")</f>
        <v>326</v>
      </c>
      <c r="B470" s="294"/>
      <c r="C470" s="294"/>
      <c r="D470" s="54" t="s">
        <v>330</v>
      </c>
      <c r="E470" s="100" t="s">
        <v>32</v>
      </c>
      <c r="F470" s="101">
        <v>3</v>
      </c>
      <c r="G470" s="107">
        <v>0</v>
      </c>
      <c r="H470" s="66">
        <f t="shared" ref="H470" si="318">(G470*F470)+F470</f>
        <v>3</v>
      </c>
      <c r="I470" s="58">
        <v>0</v>
      </c>
      <c r="J470" s="58">
        <v>0</v>
      </c>
      <c r="K470" s="99">
        <f t="shared" ref="K470" si="319">I470*J470</f>
        <v>0</v>
      </c>
      <c r="L470" s="99">
        <v>0</v>
      </c>
      <c r="M470" s="68">
        <f t="shared" ref="M470" si="320">+L470+K470</f>
        <v>0</v>
      </c>
      <c r="N470" s="69">
        <f>H470*M470</f>
        <v>0</v>
      </c>
      <c r="O470" s="11"/>
      <c r="P470" s="11"/>
    </row>
    <row r="471" spans="1:20" ht="18" customHeight="1" x14ac:dyDescent="0.25">
      <c r="A471" s="62" t="str">
        <f>IF(G471&lt;&gt;"",1+MAX($A$2:A470),"")</f>
        <v/>
      </c>
      <c r="B471" s="63"/>
      <c r="C471" s="63"/>
      <c r="D471" s="184" t="s">
        <v>331</v>
      </c>
      <c r="E471" s="103"/>
      <c r="F471" s="66"/>
      <c r="G471" s="107"/>
      <c r="H471" s="66"/>
      <c r="I471" s="67"/>
      <c r="J471" s="67"/>
      <c r="K471" s="99"/>
      <c r="L471" s="99"/>
      <c r="M471" s="68"/>
      <c r="N471" s="69"/>
      <c r="O471" s="11"/>
      <c r="P471" s="11"/>
    </row>
    <row r="472" spans="1:20" ht="31.2" x14ac:dyDescent="0.25">
      <c r="A472" s="62">
        <f>IF(G472&lt;&gt;"",1+MAX($A$2:A471),"")</f>
        <v>327</v>
      </c>
      <c r="B472" s="63"/>
      <c r="C472" s="63"/>
      <c r="D472" s="188" t="s">
        <v>332</v>
      </c>
      <c r="E472" s="101" t="s">
        <v>333</v>
      </c>
      <c r="F472" s="66">
        <v>34</v>
      </c>
      <c r="G472" s="107">
        <v>0</v>
      </c>
      <c r="H472" s="66">
        <f t="shared" ref="H472" si="321">(G472*F472)+F472</f>
        <v>34</v>
      </c>
      <c r="I472" s="58">
        <v>0</v>
      </c>
      <c r="J472" s="58">
        <v>0</v>
      </c>
      <c r="K472" s="99">
        <f t="shared" ref="K472" si="322">I472*J472</f>
        <v>0</v>
      </c>
      <c r="L472" s="99">
        <v>0</v>
      </c>
      <c r="M472" s="68">
        <f t="shared" ref="M472" si="323">+L472+K472</f>
        <v>0</v>
      </c>
      <c r="N472" s="69">
        <f>H472*M472</f>
        <v>0</v>
      </c>
      <c r="O472" s="11"/>
      <c r="P472" s="11"/>
    </row>
    <row r="473" spans="1:20" s="1" customFormat="1" ht="18" customHeight="1" x14ac:dyDescent="0.25">
      <c r="A473" s="71" t="str">
        <f>IF(G473&lt;&gt;"",1+MAX($A$2:A472),"")</f>
        <v/>
      </c>
      <c r="B473" s="72"/>
      <c r="C473" s="72"/>
      <c r="D473" s="189"/>
      <c r="E473" s="190"/>
      <c r="F473" s="191"/>
      <c r="G473" s="72"/>
      <c r="H473" s="72"/>
      <c r="I473" s="192"/>
      <c r="J473" s="72"/>
      <c r="K473" s="73"/>
      <c r="L473" s="73"/>
      <c r="M473" s="74" t="s">
        <v>22</v>
      </c>
      <c r="N473" s="193">
        <f>SUM(N327:N472)</f>
        <v>0</v>
      </c>
      <c r="P473" s="194"/>
      <c r="Q473" s="194"/>
    </row>
    <row r="474" spans="1:20" ht="15.6" x14ac:dyDescent="0.25">
      <c r="A474" s="226" t="str">
        <f>IF(G474&lt;&gt;"",1+MAX($A$2:A473),"")</f>
        <v/>
      </c>
      <c r="B474" s="205"/>
      <c r="C474" s="205"/>
      <c r="D474" s="178"/>
      <c r="E474" s="227"/>
      <c r="F474" s="228"/>
      <c r="G474" s="229"/>
      <c r="H474" s="228"/>
      <c r="I474" s="230"/>
      <c r="J474" s="230"/>
      <c r="K474" s="231"/>
      <c r="L474" s="231"/>
      <c r="M474" s="232"/>
      <c r="N474" s="233"/>
      <c r="O474" s="11"/>
      <c r="P474" s="11"/>
    </row>
    <row r="475" spans="1:20" ht="17.399999999999999" x14ac:dyDescent="0.25">
      <c r="A475" s="79" t="str">
        <f>IF(G475&lt;&gt;"",1+MAX($A$2:A474),"")</f>
        <v/>
      </c>
      <c r="B475" s="80"/>
      <c r="C475" s="80"/>
      <c r="D475" s="81"/>
      <c r="E475" s="82" t="s">
        <v>334</v>
      </c>
      <c r="F475" s="83"/>
      <c r="G475" s="83"/>
      <c r="H475" s="83"/>
      <c r="I475" s="83"/>
      <c r="J475" s="83"/>
      <c r="K475" s="83"/>
      <c r="L475" s="83"/>
      <c r="M475" s="84"/>
      <c r="N475" s="85"/>
      <c r="O475" s="11"/>
      <c r="P475" s="11"/>
      <c r="Q475" s="11"/>
      <c r="R475" s="11"/>
      <c r="S475" s="11"/>
      <c r="T475" s="11"/>
    </row>
    <row r="476" spans="1:20" ht="18" customHeight="1" x14ac:dyDescent="0.25">
      <c r="A476" s="62" t="str">
        <f>IF(G476&lt;&gt;"",1+MAX($A$2:A475),"")</f>
        <v/>
      </c>
      <c r="B476" s="63"/>
      <c r="C476" s="205"/>
      <c r="D476" s="86" t="s">
        <v>335</v>
      </c>
      <c r="E476" s="151"/>
      <c r="F476" s="95"/>
      <c r="G476" s="107"/>
      <c r="H476" s="66"/>
      <c r="I476" s="67"/>
      <c r="J476" s="67"/>
      <c r="K476" s="99"/>
      <c r="L476" s="99"/>
      <c r="M476" s="68"/>
      <c r="N476" s="69"/>
      <c r="O476" s="11"/>
      <c r="P476" s="11"/>
    </row>
    <row r="477" spans="1:20" ht="18" customHeight="1" x14ac:dyDescent="0.25">
      <c r="A477" s="62" t="str">
        <f>IF(G477&lt;&gt;"",1+MAX($A$2:A476),"")</f>
        <v/>
      </c>
      <c r="B477" s="284" t="s">
        <v>336</v>
      </c>
      <c r="C477" s="284" t="s">
        <v>195</v>
      </c>
      <c r="D477" s="270" t="s">
        <v>543</v>
      </c>
      <c r="E477" s="54"/>
      <c r="F477" s="95"/>
      <c r="G477" s="107"/>
      <c r="H477" s="66"/>
      <c r="I477" s="67"/>
      <c r="J477" s="67"/>
      <c r="K477" s="99"/>
      <c r="L477" s="99"/>
      <c r="M477" s="68"/>
      <c r="N477" s="69"/>
      <c r="O477" s="11"/>
      <c r="P477" s="11"/>
    </row>
    <row r="478" spans="1:20" ht="18" customHeight="1" x14ac:dyDescent="0.25">
      <c r="A478" s="62" t="str">
        <f>IF(G478&lt;&gt;"",1+MAX($A$2:A477),"")</f>
        <v/>
      </c>
      <c r="B478" s="293"/>
      <c r="C478" s="293"/>
      <c r="D478" s="184" t="s">
        <v>196</v>
      </c>
      <c r="E478" s="207"/>
      <c r="F478" s="66"/>
      <c r="G478" s="107"/>
      <c r="H478" s="66"/>
      <c r="I478" s="67"/>
      <c r="J478" s="67"/>
      <c r="K478" s="99"/>
      <c r="L478" s="99"/>
      <c r="M478" s="68"/>
      <c r="N478" s="69"/>
      <c r="O478" s="11"/>
      <c r="P478" s="11"/>
    </row>
    <row r="479" spans="1:20" ht="18" customHeight="1" x14ac:dyDescent="0.25">
      <c r="A479" s="62">
        <f>IF(G479&lt;&gt;"",1+MAX($A$2:A478),"")</f>
        <v>328</v>
      </c>
      <c r="B479" s="293"/>
      <c r="C479" s="293"/>
      <c r="D479" s="54" t="s">
        <v>337</v>
      </c>
      <c r="E479" s="64" t="s">
        <v>34</v>
      </c>
      <c r="F479" s="66">
        <v>120</v>
      </c>
      <c r="G479" s="107">
        <v>0.1</v>
      </c>
      <c r="H479" s="66">
        <f t="shared" ref="H479" si="324">(G479*F479)+F479</f>
        <v>132</v>
      </c>
      <c r="I479" s="58">
        <v>0</v>
      </c>
      <c r="J479" s="58">
        <v>0</v>
      </c>
      <c r="K479" s="99">
        <f>I479*J479</f>
        <v>0</v>
      </c>
      <c r="L479" s="99">
        <v>0</v>
      </c>
      <c r="M479" s="68">
        <f t="shared" ref="M479" si="325">+L479+K479</f>
        <v>0</v>
      </c>
      <c r="N479" s="69">
        <f>H479*M479</f>
        <v>0</v>
      </c>
      <c r="O479" s="11"/>
      <c r="P479" s="11"/>
    </row>
    <row r="480" spans="1:20" ht="18" customHeight="1" x14ac:dyDescent="0.25">
      <c r="A480" s="62" t="str">
        <f>IF(G480&lt;&gt;"",1+MAX($A$2:A479),"")</f>
        <v/>
      </c>
      <c r="B480" s="293"/>
      <c r="C480" s="293"/>
      <c r="D480" s="184" t="s">
        <v>237</v>
      </c>
      <c r="E480" s="103"/>
      <c r="F480" s="66"/>
      <c r="G480" s="107"/>
      <c r="H480" s="66"/>
      <c r="I480" s="67"/>
      <c r="J480" s="67"/>
      <c r="K480" s="99"/>
      <c r="L480" s="99"/>
      <c r="M480" s="68"/>
      <c r="N480" s="69"/>
      <c r="O480" s="11"/>
      <c r="P480" s="11"/>
    </row>
    <row r="481" spans="1:16" ht="46.8" x14ac:dyDescent="0.25">
      <c r="A481" s="62" t="str">
        <f>IF(G481&lt;&gt;"",1+MAX($A$2:A480),"")</f>
        <v/>
      </c>
      <c r="B481" s="293"/>
      <c r="C481" s="293"/>
      <c r="D481" s="204" t="s">
        <v>272</v>
      </c>
      <c r="E481" s="103"/>
      <c r="F481" s="66"/>
      <c r="G481" s="107"/>
      <c r="H481" s="66"/>
      <c r="I481" s="211"/>
      <c r="J481" s="211"/>
      <c r="K481" s="99"/>
      <c r="L481" s="99"/>
      <c r="M481" s="68"/>
      <c r="N481" s="69"/>
      <c r="O481" s="11"/>
      <c r="P481" s="11"/>
    </row>
    <row r="482" spans="1:16" ht="15.6" x14ac:dyDescent="0.25">
      <c r="A482" s="62">
        <f>IF(G482&lt;&gt;"",1+MAX($A$2:A481),"")</f>
        <v>329</v>
      </c>
      <c r="B482" s="293"/>
      <c r="C482" s="293"/>
      <c r="D482" s="54" t="s">
        <v>338</v>
      </c>
      <c r="E482" s="101" t="s">
        <v>32</v>
      </c>
      <c r="F482" s="66">
        <v>1</v>
      </c>
      <c r="G482" s="107">
        <v>0</v>
      </c>
      <c r="H482" s="66">
        <f t="shared" ref="H482" si="326">(G482*F482)+F482</f>
        <v>1</v>
      </c>
      <c r="I482" s="58">
        <v>0</v>
      </c>
      <c r="J482" s="58">
        <v>0</v>
      </c>
      <c r="K482" s="99">
        <f t="shared" ref="K482:K485" si="327">I482*J482</f>
        <v>0</v>
      </c>
      <c r="L482" s="99">
        <v>0</v>
      </c>
      <c r="M482" s="68">
        <f t="shared" ref="M482:M485" si="328">+L482+K482</f>
        <v>0</v>
      </c>
      <c r="N482" s="69">
        <f t="shared" ref="N482:N485" si="329">H482*M482</f>
        <v>0</v>
      </c>
      <c r="O482" s="11"/>
      <c r="P482" s="11"/>
    </row>
    <row r="483" spans="1:16" ht="15.6" x14ac:dyDescent="0.25">
      <c r="A483" s="62">
        <f>IF(G483&lt;&gt;"",1+MAX($A$2:A482),"")</f>
        <v>330</v>
      </c>
      <c r="B483" s="293"/>
      <c r="C483" s="293"/>
      <c r="D483" s="54" t="s">
        <v>339</v>
      </c>
      <c r="E483" s="101" t="s">
        <v>32</v>
      </c>
      <c r="F483" s="66">
        <v>12</v>
      </c>
      <c r="G483" s="107">
        <v>0</v>
      </c>
      <c r="H483" s="66">
        <f>(G483*F483)+F483</f>
        <v>12</v>
      </c>
      <c r="I483" s="58">
        <v>0</v>
      </c>
      <c r="J483" s="58">
        <v>0</v>
      </c>
      <c r="K483" s="99">
        <f t="shared" si="327"/>
        <v>0</v>
      </c>
      <c r="L483" s="99">
        <v>0</v>
      </c>
      <c r="M483" s="68">
        <f t="shared" si="328"/>
        <v>0</v>
      </c>
      <c r="N483" s="69">
        <f t="shared" si="329"/>
        <v>0</v>
      </c>
      <c r="O483" s="11"/>
      <c r="P483" s="11"/>
    </row>
    <row r="484" spans="1:16" ht="15.6" x14ac:dyDescent="0.25">
      <c r="A484" s="62">
        <f>IF(G484&lt;&gt;"",1+MAX($A$2:A483),"")</f>
        <v>331</v>
      </c>
      <c r="B484" s="293"/>
      <c r="C484" s="293"/>
      <c r="D484" s="54" t="s">
        <v>340</v>
      </c>
      <c r="E484" s="101" t="s">
        <v>32</v>
      </c>
      <c r="F484" s="66">
        <v>12</v>
      </c>
      <c r="G484" s="107">
        <v>0</v>
      </c>
      <c r="H484" s="66">
        <f t="shared" ref="H484:H485" si="330">(G484*F484)+F484</f>
        <v>12</v>
      </c>
      <c r="I484" s="58">
        <v>0</v>
      </c>
      <c r="J484" s="58">
        <v>0</v>
      </c>
      <c r="K484" s="99">
        <f t="shared" si="327"/>
        <v>0</v>
      </c>
      <c r="L484" s="99">
        <v>0</v>
      </c>
      <c r="M484" s="68">
        <f t="shared" si="328"/>
        <v>0</v>
      </c>
      <c r="N484" s="69">
        <f t="shared" si="329"/>
        <v>0</v>
      </c>
      <c r="O484" s="11"/>
      <c r="P484" s="11"/>
    </row>
    <row r="485" spans="1:16" ht="15.6" x14ac:dyDescent="0.25">
      <c r="A485" s="62">
        <f>IF(G485&lt;&gt;"",1+MAX($A$2:A484),"")</f>
        <v>332</v>
      </c>
      <c r="B485" s="293"/>
      <c r="C485" s="293"/>
      <c r="D485" s="54" t="s">
        <v>341</v>
      </c>
      <c r="E485" s="101" t="s">
        <v>32</v>
      </c>
      <c r="F485" s="66">
        <v>12</v>
      </c>
      <c r="G485" s="107">
        <v>0</v>
      </c>
      <c r="H485" s="66">
        <f t="shared" si="330"/>
        <v>12</v>
      </c>
      <c r="I485" s="58">
        <v>0</v>
      </c>
      <c r="J485" s="58">
        <v>0</v>
      </c>
      <c r="K485" s="99">
        <f t="shared" si="327"/>
        <v>0</v>
      </c>
      <c r="L485" s="99">
        <v>0</v>
      </c>
      <c r="M485" s="68">
        <f t="shared" si="328"/>
        <v>0</v>
      </c>
      <c r="N485" s="69">
        <f t="shared" si="329"/>
        <v>0</v>
      </c>
      <c r="O485" s="11"/>
      <c r="P485" s="11"/>
    </row>
    <row r="486" spans="1:16" ht="18" customHeight="1" x14ac:dyDescent="0.25">
      <c r="A486" s="62" t="str">
        <f>IF(G486&lt;&gt;"",1+MAX($A$2:A485),"")</f>
        <v/>
      </c>
      <c r="B486" s="293"/>
      <c r="C486" s="293"/>
      <c r="D486" s="86" t="s">
        <v>342</v>
      </c>
      <c r="E486" s="151"/>
      <c r="F486" s="95"/>
      <c r="G486" s="107"/>
      <c r="H486" s="66"/>
      <c r="I486" s="67"/>
      <c r="J486" s="67"/>
      <c r="K486" s="99"/>
      <c r="L486" s="99"/>
      <c r="M486" s="68"/>
      <c r="N486" s="69"/>
      <c r="O486" s="11"/>
      <c r="P486" s="11"/>
    </row>
    <row r="487" spans="1:16" ht="18" customHeight="1" x14ac:dyDescent="0.25">
      <c r="A487" s="62" t="str">
        <f>IF(G487&lt;&gt;"",1+MAX($A$2:A486),"")</f>
        <v/>
      </c>
      <c r="B487" s="293"/>
      <c r="C487" s="293"/>
      <c r="D487" s="234" t="s">
        <v>343</v>
      </c>
      <c r="E487" s="54"/>
      <c r="F487" s="54"/>
      <c r="G487" s="107"/>
      <c r="H487" s="66"/>
      <c r="I487" s="67"/>
      <c r="J487" s="67"/>
      <c r="K487" s="99"/>
      <c r="L487" s="99"/>
      <c r="M487" s="68"/>
      <c r="N487" s="69"/>
      <c r="O487" s="11"/>
      <c r="P487" s="11"/>
    </row>
    <row r="488" spans="1:16" ht="18" customHeight="1" x14ac:dyDescent="0.25">
      <c r="A488" s="62" t="str">
        <f>IF(G488&lt;&gt;"",1+MAX($A$2:A487),"")</f>
        <v/>
      </c>
      <c r="B488" s="293"/>
      <c r="C488" s="293"/>
      <c r="D488" s="184" t="s">
        <v>196</v>
      </c>
      <c r="E488" s="207"/>
      <c r="F488" s="66"/>
      <c r="G488" s="107"/>
      <c r="H488" s="66"/>
      <c r="I488" s="67"/>
      <c r="J488" s="67"/>
      <c r="K488" s="99"/>
      <c r="L488" s="99"/>
      <c r="M488" s="68"/>
      <c r="N488" s="69"/>
      <c r="O488" s="11"/>
      <c r="P488" s="11"/>
    </row>
    <row r="489" spans="1:16" ht="18" customHeight="1" x14ac:dyDescent="0.25">
      <c r="A489" s="62">
        <f>IF(G489&lt;&gt;"",1+MAX($A$2:A488),"")</f>
        <v>333</v>
      </c>
      <c r="B489" s="293"/>
      <c r="C489" s="293"/>
      <c r="D489" s="54" t="s">
        <v>344</v>
      </c>
      <c r="E489" s="64" t="s">
        <v>34</v>
      </c>
      <c r="F489" s="66">
        <v>80</v>
      </c>
      <c r="G489" s="107">
        <v>0.1</v>
      </c>
      <c r="H489" s="66">
        <f t="shared" ref="H489:H490" si="331">(G489*F489)+F489</f>
        <v>88</v>
      </c>
      <c r="I489" s="58">
        <v>0</v>
      </c>
      <c r="J489" s="58">
        <v>0</v>
      </c>
      <c r="K489" s="99">
        <f>I489*J489</f>
        <v>0</v>
      </c>
      <c r="L489" s="99">
        <v>0</v>
      </c>
      <c r="M489" s="68">
        <f t="shared" ref="M489:M490" si="332">+L489+K489</f>
        <v>0</v>
      </c>
      <c r="N489" s="69">
        <f>H489*M489</f>
        <v>0</v>
      </c>
      <c r="O489" s="11"/>
      <c r="P489" s="11"/>
    </row>
    <row r="490" spans="1:16" ht="18" customHeight="1" x14ac:dyDescent="0.25">
      <c r="A490" s="62">
        <f>IF(G490&lt;&gt;"",1+MAX($A$2:A489),"")</f>
        <v>334</v>
      </c>
      <c r="B490" s="293"/>
      <c r="C490" s="293"/>
      <c r="D490" s="54" t="s">
        <v>345</v>
      </c>
      <c r="E490" s="64" t="s">
        <v>34</v>
      </c>
      <c r="F490" s="66">
        <v>15</v>
      </c>
      <c r="G490" s="107">
        <v>0.1</v>
      </c>
      <c r="H490" s="66">
        <f t="shared" si="331"/>
        <v>16.5</v>
      </c>
      <c r="I490" s="58">
        <v>0</v>
      </c>
      <c r="J490" s="58">
        <v>0</v>
      </c>
      <c r="K490" s="99">
        <f t="shared" ref="K490" si="333">I490*J490</f>
        <v>0</v>
      </c>
      <c r="L490" s="99">
        <v>0</v>
      </c>
      <c r="M490" s="68">
        <f t="shared" si="332"/>
        <v>0</v>
      </c>
      <c r="N490" s="69">
        <f>H490*M490</f>
        <v>0</v>
      </c>
      <c r="O490" s="11"/>
      <c r="P490" s="11"/>
    </row>
    <row r="491" spans="1:16" ht="18" customHeight="1" x14ac:dyDescent="0.25">
      <c r="A491" s="62" t="str">
        <f>IF(G491&lt;&gt;"",1+MAX($A$2:A490),"")</f>
        <v/>
      </c>
      <c r="B491" s="293"/>
      <c r="C491" s="293"/>
      <c r="D491" s="184" t="s">
        <v>237</v>
      </c>
      <c r="E491" s="103"/>
      <c r="F491" s="66"/>
      <c r="G491" s="107"/>
      <c r="H491" s="66"/>
      <c r="I491" s="67"/>
      <c r="J491" s="67"/>
      <c r="K491" s="99"/>
      <c r="L491" s="99"/>
      <c r="M491" s="68"/>
      <c r="N491" s="69"/>
      <c r="O491" s="11"/>
      <c r="P491" s="11"/>
    </row>
    <row r="492" spans="1:16" ht="46.8" x14ac:dyDescent="0.25">
      <c r="A492" s="62" t="str">
        <f>IF(G492&lt;&gt;"",1+MAX($A$2:A491),"")</f>
        <v/>
      </c>
      <c r="B492" s="293"/>
      <c r="C492" s="293"/>
      <c r="D492" s="204" t="s">
        <v>272</v>
      </c>
      <c r="E492" s="103"/>
      <c r="F492" s="66"/>
      <c r="G492" s="107"/>
      <c r="H492" s="66"/>
      <c r="I492" s="211"/>
      <c r="J492" s="211"/>
      <c r="K492" s="99"/>
      <c r="L492" s="99"/>
      <c r="M492" s="68"/>
      <c r="N492" s="69"/>
      <c r="O492" s="11"/>
      <c r="P492" s="11"/>
    </row>
    <row r="493" spans="1:16" ht="15.6" x14ac:dyDescent="0.25">
      <c r="A493" s="62">
        <f>IF(G493&lt;&gt;"",1+MAX($A$2:A492),"")</f>
        <v>335</v>
      </c>
      <c r="B493" s="293"/>
      <c r="C493" s="293"/>
      <c r="D493" s="54" t="s">
        <v>346</v>
      </c>
      <c r="E493" s="101" t="s">
        <v>32</v>
      </c>
      <c r="F493" s="66">
        <v>3</v>
      </c>
      <c r="G493" s="107">
        <v>0</v>
      </c>
      <c r="H493" s="66">
        <f t="shared" ref="H493" si="334">(G493*F493)+F493</f>
        <v>3</v>
      </c>
      <c r="I493" s="58">
        <v>0</v>
      </c>
      <c r="J493" s="58">
        <v>0</v>
      </c>
      <c r="K493" s="99">
        <f t="shared" ref="K493:K498" si="335">I493*J493</f>
        <v>0</v>
      </c>
      <c r="L493" s="99">
        <v>0</v>
      </c>
      <c r="M493" s="68">
        <f t="shared" ref="M493:M498" si="336">+L493+K493</f>
        <v>0</v>
      </c>
      <c r="N493" s="69">
        <f t="shared" ref="N493:N498" si="337">H493*M493</f>
        <v>0</v>
      </c>
      <c r="O493" s="11"/>
      <c r="P493" s="11"/>
    </row>
    <row r="494" spans="1:16" ht="15.6" x14ac:dyDescent="0.25">
      <c r="A494" s="62">
        <f>IF(G494&lt;&gt;"",1+MAX($A$2:A493),"")</f>
        <v>336</v>
      </c>
      <c r="B494" s="293"/>
      <c r="C494" s="293"/>
      <c r="D494" s="54" t="s">
        <v>347</v>
      </c>
      <c r="E494" s="101" t="s">
        <v>32</v>
      </c>
      <c r="F494" s="66">
        <v>2</v>
      </c>
      <c r="G494" s="107">
        <v>0</v>
      </c>
      <c r="H494" s="66">
        <f>(G494*F494)+F494</f>
        <v>2</v>
      </c>
      <c r="I494" s="58">
        <v>0</v>
      </c>
      <c r="J494" s="58">
        <v>0</v>
      </c>
      <c r="K494" s="99">
        <f t="shared" si="335"/>
        <v>0</v>
      </c>
      <c r="L494" s="99">
        <v>0</v>
      </c>
      <c r="M494" s="68">
        <f t="shared" si="336"/>
        <v>0</v>
      </c>
      <c r="N494" s="69">
        <f t="shared" si="337"/>
        <v>0</v>
      </c>
      <c r="O494" s="11"/>
      <c r="P494" s="11"/>
    </row>
    <row r="495" spans="1:16" ht="15.6" x14ac:dyDescent="0.25">
      <c r="A495" s="62">
        <f>IF(G495&lt;&gt;"",1+MAX($A$2:A494),"")</f>
        <v>337</v>
      </c>
      <c r="B495" s="293"/>
      <c r="C495" s="293"/>
      <c r="D495" s="54" t="s">
        <v>348</v>
      </c>
      <c r="E495" s="101" t="s">
        <v>32</v>
      </c>
      <c r="F495" s="66">
        <v>3</v>
      </c>
      <c r="G495" s="107">
        <v>0</v>
      </c>
      <c r="H495" s="66">
        <f t="shared" ref="H495:H498" si="338">(G495*F495)+F495</f>
        <v>3</v>
      </c>
      <c r="I495" s="58">
        <v>0</v>
      </c>
      <c r="J495" s="58">
        <v>0</v>
      </c>
      <c r="K495" s="99">
        <f t="shared" si="335"/>
        <v>0</v>
      </c>
      <c r="L495" s="99">
        <v>0</v>
      </c>
      <c r="M495" s="68">
        <f t="shared" si="336"/>
        <v>0</v>
      </c>
      <c r="N495" s="69">
        <f t="shared" si="337"/>
        <v>0</v>
      </c>
      <c r="O495" s="11"/>
      <c r="P495" s="11"/>
    </row>
    <row r="496" spans="1:16" ht="15.6" x14ac:dyDescent="0.25">
      <c r="A496" s="62">
        <f>IF(G496&lt;&gt;"",1+MAX($A$2:A495),"")</f>
        <v>338</v>
      </c>
      <c r="B496" s="293"/>
      <c r="C496" s="293"/>
      <c r="D496" s="54" t="s">
        <v>340</v>
      </c>
      <c r="E496" s="101" t="s">
        <v>32</v>
      </c>
      <c r="F496" s="66">
        <v>8</v>
      </c>
      <c r="G496" s="107">
        <v>0</v>
      </c>
      <c r="H496" s="66">
        <f t="shared" si="338"/>
        <v>8</v>
      </c>
      <c r="I496" s="58">
        <v>0</v>
      </c>
      <c r="J496" s="58">
        <v>0</v>
      </c>
      <c r="K496" s="99">
        <f t="shared" si="335"/>
        <v>0</v>
      </c>
      <c r="L496" s="99">
        <v>0</v>
      </c>
      <c r="M496" s="68">
        <f t="shared" si="336"/>
        <v>0</v>
      </c>
      <c r="N496" s="69">
        <f t="shared" si="337"/>
        <v>0</v>
      </c>
      <c r="O496" s="11"/>
      <c r="P496" s="11"/>
    </row>
    <row r="497" spans="1:17" ht="15.6" x14ac:dyDescent="0.25">
      <c r="A497" s="62">
        <f>IF(G497&lt;&gt;"",1+MAX($A$2:A496),"")</f>
        <v>339</v>
      </c>
      <c r="B497" s="293"/>
      <c r="C497" s="293"/>
      <c r="D497" s="54" t="s">
        <v>341</v>
      </c>
      <c r="E497" s="101" t="s">
        <v>32</v>
      </c>
      <c r="F497" s="66">
        <v>5</v>
      </c>
      <c r="G497" s="107">
        <v>0</v>
      </c>
      <c r="H497" s="66">
        <f t="shared" si="338"/>
        <v>5</v>
      </c>
      <c r="I497" s="58">
        <v>0</v>
      </c>
      <c r="J497" s="58">
        <v>0</v>
      </c>
      <c r="K497" s="99">
        <f t="shared" si="335"/>
        <v>0</v>
      </c>
      <c r="L497" s="99">
        <v>0</v>
      </c>
      <c r="M497" s="68">
        <f t="shared" si="336"/>
        <v>0</v>
      </c>
      <c r="N497" s="69">
        <f t="shared" si="337"/>
        <v>0</v>
      </c>
      <c r="O497" s="11"/>
      <c r="P497" s="11"/>
    </row>
    <row r="498" spans="1:17" ht="15.6" x14ac:dyDescent="0.25">
      <c r="A498" s="62">
        <f>IF(G498&lt;&gt;"",1+MAX($A$2:A497),"")</f>
        <v>340</v>
      </c>
      <c r="B498" s="293"/>
      <c r="C498" s="293"/>
      <c r="D498" s="54" t="s">
        <v>349</v>
      </c>
      <c r="E498" s="101" t="s">
        <v>32</v>
      </c>
      <c r="F498" s="66">
        <v>3</v>
      </c>
      <c r="G498" s="107">
        <v>0</v>
      </c>
      <c r="H498" s="66">
        <f t="shared" si="338"/>
        <v>3</v>
      </c>
      <c r="I498" s="58">
        <v>0</v>
      </c>
      <c r="J498" s="58">
        <v>0</v>
      </c>
      <c r="K498" s="99">
        <f t="shared" si="335"/>
        <v>0</v>
      </c>
      <c r="L498" s="99">
        <v>0</v>
      </c>
      <c r="M498" s="68">
        <f t="shared" si="336"/>
        <v>0</v>
      </c>
      <c r="N498" s="69">
        <f t="shared" si="337"/>
        <v>0</v>
      </c>
      <c r="O498" s="11"/>
      <c r="P498" s="11"/>
    </row>
    <row r="499" spans="1:17" ht="18" customHeight="1" x14ac:dyDescent="0.25">
      <c r="A499" s="62" t="str">
        <f>IF(G499&lt;&gt;"",1+MAX($A$2:A498),"")</f>
        <v/>
      </c>
      <c r="B499" s="293"/>
      <c r="C499" s="293"/>
      <c r="D499" s="86" t="s">
        <v>350</v>
      </c>
      <c r="E499" s="151"/>
      <c r="F499" s="95"/>
      <c r="G499" s="107"/>
      <c r="H499" s="66"/>
      <c r="I499" s="67"/>
      <c r="J499" s="67"/>
      <c r="K499" s="99"/>
      <c r="L499" s="99"/>
      <c r="M499" s="68"/>
      <c r="N499" s="69"/>
      <c r="O499" s="11"/>
      <c r="P499" s="11"/>
    </row>
    <row r="500" spans="1:17" ht="18" customHeight="1" x14ac:dyDescent="0.25">
      <c r="A500" s="62" t="str">
        <f>IF(G500&lt;&gt;"",1+MAX($A$2:A499),"")</f>
        <v/>
      </c>
      <c r="B500" s="293"/>
      <c r="C500" s="293"/>
      <c r="D500" s="234" t="s">
        <v>351</v>
      </c>
      <c r="E500" s="54"/>
      <c r="F500" s="54"/>
      <c r="G500" s="107"/>
      <c r="H500" s="66"/>
      <c r="I500" s="67"/>
      <c r="J500" s="67"/>
      <c r="K500" s="99"/>
      <c r="L500" s="99"/>
      <c r="M500" s="68"/>
      <c r="N500" s="69"/>
      <c r="O500" s="11"/>
      <c r="P500" s="11"/>
    </row>
    <row r="501" spans="1:17" ht="18" customHeight="1" x14ac:dyDescent="0.25">
      <c r="A501" s="62" t="str">
        <f>IF(G501&lt;&gt;"",1+MAX($A$2:A500),"")</f>
        <v/>
      </c>
      <c r="B501" s="293"/>
      <c r="C501" s="293"/>
      <c r="D501" s="184" t="s">
        <v>196</v>
      </c>
      <c r="E501" s="207"/>
      <c r="F501" s="66"/>
      <c r="G501" s="107"/>
      <c r="H501" s="66"/>
      <c r="I501" s="67"/>
      <c r="J501" s="67"/>
      <c r="K501" s="99"/>
      <c r="L501" s="99"/>
      <c r="M501" s="68"/>
      <c r="N501" s="69"/>
      <c r="O501" s="11"/>
      <c r="P501" s="11"/>
    </row>
    <row r="502" spans="1:17" ht="18" customHeight="1" x14ac:dyDescent="0.25">
      <c r="A502" s="62">
        <f>IF(G502&lt;&gt;"",1+MAX($A$2:A501),"")</f>
        <v>341</v>
      </c>
      <c r="B502" s="293"/>
      <c r="C502" s="293"/>
      <c r="D502" s="54" t="s">
        <v>344</v>
      </c>
      <c r="E502" s="64" t="s">
        <v>34</v>
      </c>
      <c r="F502" s="66">
        <v>230</v>
      </c>
      <c r="G502" s="107">
        <v>0.1</v>
      </c>
      <c r="H502" s="66">
        <f t="shared" ref="H502:H510" si="339">(G502*F502)+F502</f>
        <v>253</v>
      </c>
      <c r="I502" s="58">
        <v>0</v>
      </c>
      <c r="J502" s="58">
        <v>0</v>
      </c>
      <c r="K502" s="99">
        <f>I502*J502</f>
        <v>0</v>
      </c>
      <c r="L502" s="99">
        <v>0</v>
      </c>
      <c r="M502" s="68">
        <f t="shared" ref="M502:M503" si="340">+L502+K502</f>
        <v>0</v>
      </c>
      <c r="N502" s="69">
        <f>H502*M502</f>
        <v>0</v>
      </c>
      <c r="O502" s="11"/>
      <c r="P502" s="11"/>
    </row>
    <row r="503" spans="1:17" ht="18" customHeight="1" x14ac:dyDescent="0.25">
      <c r="A503" s="62">
        <f>IF(G503&lt;&gt;"",1+MAX($A$2:A502),"")</f>
        <v>342</v>
      </c>
      <c r="B503" s="293"/>
      <c r="C503" s="293"/>
      <c r="D503" s="54" t="s">
        <v>345</v>
      </c>
      <c r="E503" s="64" t="s">
        <v>34</v>
      </c>
      <c r="F503" s="66">
        <v>10</v>
      </c>
      <c r="G503" s="107">
        <v>0.1</v>
      </c>
      <c r="H503" s="66">
        <f t="shared" si="339"/>
        <v>11</v>
      </c>
      <c r="I503" s="58">
        <v>0</v>
      </c>
      <c r="J503" s="58">
        <v>0</v>
      </c>
      <c r="K503" s="99">
        <f t="shared" ref="K503:K510" si="341">I503*J503</f>
        <v>0</v>
      </c>
      <c r="L503" s="99">
        <v>0</v>
      </c>
      <c r="M503" s="68">
        <f t="shared" si="340"/>
        <v>0</v>
      </c>
      <c r="N503" s="69">
        <f>H503*M503</f>
        <v>0</v>
      </c>
      <c r="O503" s="11"/>
      <c r="P503" s="11"/>
    </row>
    <row r="504" spans="1:17" ht="18" customHeight="1" x14ac:dyDescent="0.25">
      <c r="A504" s="62" t="str">
        <f>IF(G504&lt;&gt;"",1+MAX($A$2:A503),"")</f>
        <v/>
      </c>
      <c r="B504" s="293"/>
      <c r="C504" s="293"/>
      <c r="D504" s="184" t="s">
        <v>237</v>
      </c>
      <c r="E504" s="103"/>
      <c r="F504" s="66"/>
      <c r="G504" s="107"/>
      <c r="H504" s="66"/>
      <c r="I504" s="67"/>
      <c r="J504" s="67"/>
      <c r="K504" s="99"/>
      <c r="L504" s="99"/>
      <c r="M504" s="68"/>
      <c r="N504" s="69"/>
      <c r="O504" s="11"/>
      <c r="P504" s="11"/>
    </row>
    <row r="505" spans="1:17" ht="46.8" x14ac:dyDescent="0.25">
      <c r="A505" s="62" t="str">
        <f>IF(G505&lt;&gt;"",1+MAX($A$2:A504),"")</f>
        <v/>
      </c>
      <c r="B505" s="293"/>
      <c r="C505" s="293"/>
      <c r="D505" s="204" t="s">
        <v>272</v>
      </c>
      <c r="E505" s="103"/>
      <c r="F505" s="66"/>
      <c r="G505" s="107"/>
      <c r="H505" s="66"/>
      <c r="I505" s="211"/>
      <c r="J505" s="211"/>
      <c r="K505" s="99"/>
      <c r="L505" s="99"/>
      <c r="M505" s="68"/>
      <c r="N505" s="69"/>
      <c r="O505" s="11"/>
      <c r="P505" s="11"/>
    </row>
    <row r="506" spans="1:17" ht="15.6" x14ac:dyDescent="0.25">
      <c r="A506" s="62">
        <f>IF(G506&lt;&gt;"",1+MAX($A$2:A505),"")</f>
        <v>343</v>
      </c>
      <c r="B506" s="293"/>
      <c r="C506" s="293"/>
      <c r="D506" s="54" t="s">
        <v>352</v>
      </c>
      <c r="E506" s="101" t="s">
        <v>32</v>
      </c>
      <c r="F506" s="66">
        <v>2</v>
      </c>
      <c r="G506" s="107">
        <v>0</v>
      </c>
      <c r="H506" s="66">
        <f t="shared" si="339"/>
        <v>2</v>
      </c>
      <c r="I506" s="58">
        <v>0</v>
      </c>
      <c r="J506" s="58">
        <v>0</v>
      </c>
      <c r="K506" s="99">
        <f t="shared" si="341"/>
        <v>0</v>
      </c>
      <c r="L506" s="99">
        <v>0</v>
      </c>
      <c r="M506" s="68">
        <f t="shared" ref="M506:M510" si="342">+L506+K506</f>
        <v>0</v>
      </c>
      <c r="N506" s="69">
        <f t="shared" ref="N506:N510" si="343">H506*M506</f>
        <v>0</v>
      </c>
      <c r="O506" s="11"/>
      <c r="P506" s="11"/>
    </row>
    <row r="507" spans="1:17" ht="15.6" x14ac:dyDescent="0.25">
      <c r="A507" s="62">
        <f>IF(G507&lt;&gt;"",1+MAX($A$2:A506),"")</f>
        <v>344</v>
      </c>
      <c r="B507" s="293"/>
      <c r="C507" s="293"/>
      <c r="D507" s="54" t="s">
        <v>353</v>
      </c>
      <c r="E507" s="101" t="s">
        <v>32</v>
      </c>
      <c r="F507" s="66">
        <v>3</v>
      </c>
      <c r="G507" s="107">
        <v>0</v>
      </c>
      <c r="H507" s="66">
        <f>(G507*F507)+F507</f>
        <v>3</v>
      </c>
      <c r="I507" s="58">
        <v>0</v>
      </c>
      <c r="J507" s="58">
        <v>0</v>
      </c>
      <c r="K507" s="99">
        <f t="shared" si="341"/>
        <v>0</v>
      </c>
      <c r="L507" s="99">
        <v>0</v>
      </c>
      <c r="M507" s="68">
        <f t="shared" si="342"/>
        <v>0</v>
      </c>
      <c r="N507" s="69">
        <f t="shared" si="343"/>
        <v>0</v>
      </c>
      <c r="O507" s="11"/>
      <c r="P507" s="11"/>
    </row>
    <row r="508" spans="1:17" ht="15.6" x14ac:dyDescent="0.25">
      <c r="A508" s="62">
        <f>IF(G508&lt;&gt;"",1+MAX($A$2:A507),"")</f>
        <v>345</v>
      </c>
      <c r="B508" s="293"/>
      <c r="C508" s="293"/>
      <c r="D508" s="54" t="s">
        <v>340</v>
      </c>
      <c r="E508" s="101" t="s">
        <v>32</v>
      </c>
      <c r="F508" s="66">
        <v>5</v>
      </c>
      <c r="G508" s="107">
        <v>0</v>
      </c>
      <c r="H508" s="66">
        <f t="shared" si="339"/>
        <v>5</v>
      </c>
      <c r="I508" s="58">
        <v>0</v>
      </c>
      <c r="J508" s="58">
        <v>0</v>
      </c>
      <c r="K508" s="99">
        <f t="shared" si="341"/>
        <v>0</v>
      </c>
      <c r="L508" s="99">
        <v>0</v>
      </c>
      <c r="M508" s="68">
        <f t="shared" si="342"/>
        <v>0</v>
      </c>
      <c r="N508" s="69">
        <f t="shared" si="343"/>
        <v>0</v>
      </c>
      <c r="O508" s="11"/>
      <c r="P508" s="11"/>
    </row>
    <row r="509" spans="1:17" ht="15.6" x14ac:dyDescent="0.25">
      <c r="A509" s="62">
        <f>IF(G509&lt;&gt;"",1+MAX($A$2:A508),"")</f>
        <v>346</v>
      </c>
      <c r="B509" s="293"/>
      <c r="C509" s="293"/>
      <c r="D509" s="54" t="s">
        <v>341</v>
      </c>
      <c r="E509" s="101" t="s">
        <v>32</v>
      </c>
      <c r="F509" s="66">
        <v>3</v>
      </c>
      <c r="G509" s="107">
        <v>0</v>
      </c>
      <c r="H509" s="66">
        <f t="shared" si="339"/>
        <v>3</v>
      </c>
      <c r="I509" s="58">
        <v>0</v>
      </c>
      <c r="J509" s="58">
        <v>0</v>
      </c>
      <c r="K509" s="99">
        <f t="shared" si="341"/>
        <v>0</v>
      </c>
      <c r="L509" s="99">
        <v>0</v>
      </c>
      <c r="M509" s="68">
        <f t="shared" si="342"/>
        <v>0</v>
      </c>
      <c r="N509" s="69">
        <f t="shared" si="343"/>
        <v>0</v>
      </c>
      <c r="O509" s="11"/>
      <c r="P509" s="11"/>
    </row>
    <row r="510" spans="1:17" ht="15.6" x14ac:dyDescent="0.25">
      <c r="A510" s="62">
        <f>IF(G510&lt;&gt;"",1+MAX($A$2:A509),"")</f>
        <v>347</v>
      </c>
      <c r="B510" s="294"/>
      <c r="C510" s="294"/>
      <c r="D510" s="54" t="s">
        <v>354</v>
      </c>
      <c r="E510" s="101" t="s">
        <v>32</v>
      </c>
      <c r="F510" s="66">
        <v>2</v>
      </c>
      <c r="G510" s="107">
        <v>0</v>
      </c>
      <c r="H510" s="66">
        <f t="shared" si="339"/>
        <v>2</v>
      </c>
      <c r="I510" s="58">
        <v>0</v>
      </c>
      <c r="J510" s="58">
        <v>0</v>
      </c>
      <c r="K510" s="99">
        <f t="shared" si="341"/>
        <v>0</v>
      </c>
      <c r="L510" s="99">
        <v>0</v>
      </c>
      <c r="M510" s="68">
        <f t="shared" si="342"/>
        <v>0</v>
      </c>
      <c r="N510" s="69">
        <f t="shared" si="343"/>
        <v>0</v>
      </c>
      <c r="O510" s="11"/>
      <c r="P510" s="11"/>
    </row>
    <row r="511" spans="1:17" s="1" customFormat="1" ht="18" customHeight="1" x14ac:dyDescent="0.25">
      <c r="A511" s="71" t="str">
        <f>IF(G511&lt;&gt;"",1+MAX($A$2:A510),"")</f>
        <v/>
      </c>
      <c r="B511" s="72"/>
      <c r="C511" s="72"/>
      <c r="D511" s="189"/>
      <c r="E511" s="190"/>
      <c r="F511" s="191"/>
      <c r="G511" s="72"/>
      <c r="H511" s="72"/>
      <c r="I511" s="192"/>
      <c r="J511" s="72"/>
      <c r="K511" s="73"/>
      <c r="L511" s="73"/>
      <c r="M511" s="74" t="s">
        <v>22</v>
      </c>
      <c r="N511" s="193">
        <f>SUM(N479:N510)</f>
        <v>0</v>
      </c>
      <c r="P511" s="194"/>
      <c r="Q511" s="194"/>
    </row>
    <row r="512" spans="1:17" ht="15.6" x14ac:dyDescent="0.25">
      <c r="A512" s="235" t="str">
        <f>IF(G512&lt;&gt;"",1+MAX($A$2:A511),"")</f>
        <v/>
      </c>
      <c r="B512" s="236"/>
      <c r="C512" s="236"/>
      <c r="D512" s="236"/>
      <c r="E512" s="236"/>
      <c r="F512" s="236"/>
      <c r="G512" s="236"/>
      <c r="H512" s="236"/>
      <c r="I512" s="236"/>
      <c r="J512" s="236"/>
      <c r="K512" s="237"/>
      <c r="L512" s="237"/>
      <c r="M512" s="238"/>
      <c r="N512" s="239"/>
      <c r="O512" s="11"/>
      <c r="P512" s="11"/>
    </row>
    <row r="513" spans="1:20" ht="17.399999999999999" x14ac:dyDescent="0.25">
      <c r="A513" s="79" t="str">
        <f>IF(G513&lt;&gt;"",1+MAX($A$2:A512),"")</f>
        <v/>
      </c>
      <c r="B513" s="80"/>
      <c r="C513" s="80"/>
      <c r="D513" s="81"/>
      <c r="E513" s="82" t="s">
        <v>355</v>
      </c>
      <c r="F513" s="83"/>
      <c r="G513" s="83"/>
      <c r="H513" s="83"/>
      <c r="I513" s="83"/>
      <c r="J513" s="83"/>
      <c r="K513" s="83"/>
      <c r="L513" s="83"/>
      <c r="M513" s="84"/>
      <c r="N513" s="85"/>
      <c r="O513" s="11"/>
      <c r="P513" s="11"/>
      <c r="Q513" s="11"/>
      <c r="R513" s="11"/>
      <c r="S513" s="11"/>
      <c r="T513" s="11"/>
    </row>
    <row r="514" spans="1:20" ht="18" customHeight="1" x14ac:dyDescent="0.25">
      <c r="A514" s="62" t="str">
        <f>IF(G514&lt;&gt;"",1+MAX($A$2:A513),"")</f>
        <v/>
      </c>
      <c r="B514" s="63"/>
      <c r="C514" s="205"/>
      <c r="D514" s="86" t="s">
        <v>356</v>
      </c>
      <c r="E514" s="151"/>
      <c r="F514" s="95"/>
      <c r="G514" s="107"/>
      <c r="H514" s="66"/>
      <c r="I514" s="67"/>
      <c r="J514" s="67"/>
      <c r="K514" s="99"/>
      <c r="L514" s="99"/>
      <c r="M514" s="68"/>
      <c r="N514" s="69"/>
      <c r="O514" s="11"/>
      <c r="P514" s="11"/>
    </row>
    <row r="515" spans="1:20" ht="18" customHeight="1" x14ac:dyDescent="0.25">
      <c r="A515" s="62" t="str">
        <f>IF(G515&lt;&gt;"",1+MAX($A$2:A514),"")</f>
        <v/>
      </c>
      <c r="B515" s="295"/>
      <c r="C515" s="295"/>
      <c r="D515" s="184" t="s">
        <v>196</v>
      </c>
      <c r="E515" s="207"/>
      <c r="F515" s="66"/>
      <c r="G515" s="107"/>
      <c r="H515" s="66"/>
      <c r="I515" s="67"/>
      <c r="J515" s="67"/>
      <c r="K515" s="99"/>
      <c r="L515" s="99"/>
      <c r="M515" s="68"/>
      <c r="N515" s="69"/>
      <c r="O515" s="11"/>
      <c r="P515" s="11"/>
    </row>
    <row r="516" spans="1:20" ht="18" customHeight="1" x14ac:dyDescent="0.25">
      <c r="A516" s="62">
        <f>IF(G516&lt;&gt;"",1+MAX($A$2:A515),"")</f>
        <v>348</v>
      </c>
      <c r="B516" s="293"/>
      <c r="C516" s="293"/>
      <c r="D516" s="54" t="s">
        <v>33</v>
      </c>
      <c r="E516" s="64" t="s">
        <v>34</v>
      </c>
      <c r="F516" s="66">
        <v>111</v>
      </c>
      <c r="G516" s="107">
        <v>0.1</v>
      </c>
      <c r="H516" s="66">
        <f t="shared" ref="H516" si="344">(G516*F516)+F516</f>
        <v>122.1</v>
      </c>
      <c r="I516" s="58">
        <v>0</v>
      </c>
      <c r="J516" s="58">
        <v>0</v>
      </c>
      <c r="K516" s="99">
        <f>I516*J516</f>
        <v>0</v>
      </c>
      <c r="L516" s="99">
        <v>0</v>
      </c>
      <c r="M516" s="68">
        <f t="shared" ref="M516" si="345">+L516+K516</f>
        <v>0</v>
      </c>
      <c r="N516" s="69">
        <f>H516*M516</f>
        <v>0</v>
      </c>
      <c r="O516" s="11"/>
      <c r="P516" s="11"/>
    </row>
    <row r="517" spans="1:20" ht="18" customHeight="1" x14ac:dyDescent="0.25">
      <c r="A517" s="62" t="str">
        <f>IF(G517&lt;&gt;"",1+MAX($A$2:A516),"")</f>
        <v/>
      </c>
      <c r="B517" s="293"/>
      <c r="C517" s="293"/>
      <c r="D517" s="184" t="s">
        <v>201</v>
      </c>
      <c r="E517" s="103"/>
      <c r="F517" s="66"/>
      <c r="G517" s="107"/>
      <c r="H517" s="66"/>
      <c r="I517" s="67"/>
      <c r="J517" s="67"/>
      <c r="K517" s="99"/>
      <c r="L517" s="99"/>
      <c r="M517" s="68"/>
      <c r="N517" s="69"/>
      <c r="O517" s="11"/>
      <c r="P517" s="11"/>
    </row>
    <row r="518" spans="1:20" ht="18" customHeight="1" x14ac:dyDescent="0.25">
      <c r="A518" s="62">
        <f>IF(G518&lt;&gt;"",1+MAX($A$2:A517),"")</f>
        <v>349</v>
      </c>
      <c r="B518" s="293"/>
      <c r="C518" s="293"/>
      <c r="D518" s="54" t="s">
        <v>357</v>
      </c>
      <c r="E518" s="64" t="s">
        <v>34</v>
      </c>
      <c r="F518" s="66">
        <v>128</v>
      </c>
      <c r="G518" s="107">
        <v>0.1</v>
      </c>
      <c r="H518" s="66">
        <f t="shared" ref="H518:H519" si="346">(G518*F518)+F518</f>
        <v>140.80000000000001</v>
      </c>
      <c r="I518" s="58">
        <v>0</v>
      </c>
      <c r="J518" s="58">
        <v>0</v>
      </c>
      <c r="K518" s="99">
        <f t="shared" ref="K518:K519" si="347">I518*J518</f>
        <v>0</v>
      </c>
      <c r="L518" s="99">
        <v>0</v>
      </c>
      <c r="M518" s="68">
        <f t="shared" ref="M518:M519" si="348">+L518+K518</f>
        <v>0</v>
      </c>
      <c r="N518" s="69">
        <f>H518*M518</f>
        <v>0</v>
      </c>
      <c r="O518" s="11"/>
      <c r="P518" s="11"/>
    </row>
    <row r="519" spans="1:20" ht="18" customHeight="1" x14ac:dyDescent="0.25">
      <c r="A519" s="62">
        <f>IF(G519&lt;&gt;"",1+MAX($A$2:A518),"")</f>
        <v>350</v>
      </c>
      <c r="B519" s="293"/>
      <c r="C519" s="293"/>
      <c r="D519" s="54" t="s">
        <v>358</v>
      </c>
      <c r="E519" s="64" t="s">
        <v>34</v>
      </c>
      <c r="F519" s="66">
        <v>94</v>
      </c>
      <c r="G519" s="107">
        <v>0.1</v>
      </c>
      <c r="H519" s="66">
        <f t="shared" si="346"/>
        <v>103.4</v>
      </c>
      <c r="I519" s="58">
        <v>0</v>
      </c>
      <c r="J519" s="58">
        <v>0</v>
      </c>
      <c r="K519" s="99">
        <f t="shared" si="347"/>
        <v>0</v>
      </c>
      <c r="L519" s="99">
        <v>0</v>
      </c>
      <c r="M519" s="68">
        <f t="shared" si="348"/>
        <v>0</v>
      </c>
      <c r="N519" s="69">
        <f>H519*M519</f>
        <v>0</v>
      </c>
      <c r="O519" s="11"/>
      <c r="P519" s="11"/>
    </row>
    <row r="520" spans="1:20" ht="18" customHeight="1" x14ac:dyDescent="0.25">
      <c r="A520" s="62" t="str">
        <f>IF(G520&lt;&gt;"",1+MAX($A$2:A519),"")</f>
        <v/>
      </c>
      <c r="B520" s="293"/>
      <c r="C520" s="293"/>
      <c r="D520" s="184" t="s">
        <v>237</v>
      </c>
      <c r="E520" s="103"/>
      <c r="F520" s="66"/>
      <c r="G520" s="107"/>
      <c r="H520" s="66"/>
      <c r="I520" s="67"/>
      <c r="J520" s="67"/>
      <c r="K520" s="99"/>
      <c r="L520" s="99"/>
      <c r="M520" s="68"/>
      <c r="N520" s="69"/>
      <c r="O520" s="11"/>
      <c r="P520" s="11"/>
    </row>
    <row r="521" spans="1:20" ht="46.8" x14ac:dyDescent="0.25">
      <c r="A521" s="62" t="str">
        <f>IF(G521&lt;&gt;"",1+MAX($A$2:A520),"")</f>
        <v/>
      </c>
      <c r="B521" s="293"/>
      <c r="C521" s="293"/>
      <c r="D521" s="204" t="s">
        <v>272</v>
      </c>
      <c r="E521" s="103"/>
      <c r="F521" s="66"/>
      <c r="G521" s="107"/>
      <c r="H521" s="66"/>
      <c r="I521" s="211"/>
      <c r="J521" s="211"/>
      <c r="K521" s="99"/>
      <c r="L521" s="99"/>
      <c r="M521" s="68"/>
      <c r="N521" s="69"/>
      <c r="O521" s="11"/>
      <c r="P521" s="11"/>
    </row>
    <row r="522" spans="1:20" ht="31.2" x14ac:dyDescent="0.25">
      <c r="A522" s="62">
        <f>IF(G522&lt;&gt;"",1+MAX($A$2:A521),"")</f>
        <v>351</v>
      </c>
      <c r="B522" s="293"/>
      <c r="C522" s="293"/>
      <c r="D522" s="188" t="s">
        <v>359</v>
      </c>
      <c r="E522" s="101" t="s">
        <v>32</v>
      </c>
      <c r="F522" s="66">
        <v>2</v>
      </c>
      <c r="G522" s="107">
        <v>0</v>
      </c>
      <c r="H522" s="66">
        <f t="shared" ref="H522" si="349">(G522*F522)+F522</f>
        <v>2</v>
      </c>
      <c r="I522" s="58">
        <v>0</v>
      </c>
      <c r="J522" s="58">
        <v>0</v>
      </c>
      <c r="K522" s="99">
        <f t="shared" ref="K522:K526" si="350">I522*J522</f>
        <v>0</v>
      </c>
      <c r="L522" s="99">
        <v>0</v>
      </c>
      <c r="M522" s="68">
        <f t="shared" ref="M522:M526" si="351">+L522+K522</f>
        <v>0</v>
      </c>
      <c r="N522" s="69">
        <f t="shared" ref="N522:N526" si="352">H522*M522</f>
        <v>0</v>
      </c>
      <c r="O522" s="11"/>
      <c r="P522" s="11"/>
    </row>
    <row r="523" spans="1:20" ht="15.6" x14ac:dyDescent="0.25">
      <c r="A523" s="62">
        <f>IF(G523&lt;&gt;"",1+MAX($A$2:A522),"")</f>
        <v>352</v>
      </c>
      <c r="B523" s="293"/>
      <c r="C523" s="293"/>
      <c r="D523" s="54" t="s">
        <v>360</v>
      </c>
      <c r="E523" s="101" t="s">
        <v>32</v>
      </c>
      <c r="F523" s="66">
        <v>2</v>
      </c>
      <c r="G523" s="107">
        <v>0</v>
      </c>
      <c r="H523" s="66">
        <f>(G523*F523)+F523</f>
        <v>2</v>
      </c>
      <c r="I523" s="58">
        <v>0</v>
      </c>
      <c r="J523" s="58">
        <v>0</v>
      </c>
      <c r="K523" s="99">
        <f t="shared" si="350"/>
        <v>0</v>
      </c>
      <c r="L523" s="99">
        <v>0</v>
      </c>
      <c r="M523" s="68">
        <f t="shared" si="351"/>
        <v>0</v>
      </c>
      <c r="N523" s="69">
        <f t="shared" si="352"/>
        <v>0</v>
      </c>
      <c r="O523" s="11"/>
      <c r="P523" s="11"/>
    </row>
    <row r="524" spans="1:20" ht="15.6" x14ac:dyDescent="0.25">
      <c r="A524" s="62">
        <f>IF(G524&lt;&gt;"",1+MAX($A$2:A523),"")</f>
        <v>353</v>
      </c>
      <c r="B524" s="293"/>
      <c r="C524" s="293"/>
      <c r="D524" s="54" t="s">
        <v>361</v>
      </c>
      <c r="E524" s="101" t="s">
        <v>32</v>
      </c>
      <c r="F524" s="66">
        <v>2</v>
      </c>
      <c r="G524" s="107">
        <v>0</v>
      </c>
      <c r="H524" s="66">
        <f t="shared" ref="H524:H526" si="353">(G524*F524)+F524</f>
        <v>2</v>
      </c>
      <c r="I524" s="58">
        <v>0</v>
      </c>
      <c r="J524" s="58">
        <v>0</v>
      </c>
      <c r="K524" s="99">
        <f t="shared" si="350"/>
        <v>0</v>
      </c>
      <c r="L524" s="99">
        <v>0</v>
      </c>
      <c r="M524" s="68">
        <f t="shared" si="351"/>
        <v>0</v>
      </c>
      <c r="N524" s="69">
        <f t="shared" si="352"/>
        <v>0</v>
      </c>
      <c r="O524" s="11"/>
      <c r="P524" s="11"/>
    </row>
    <row r="525" spans="1:20" ht="15.6" x14ac:dyDescent="0.25">
      <c r="A525" s="62">
        <f>IF(G525&lt;&gt;"",1+MAX($A$2:A524),"")</f>
        <v>354</v>
      </c>
      <c r="B525" s="293"/>
      <c r="C525" s="293"/>
      <c r="D525" s="54" t="s">
        <v>362</v>
      </c>
      <c r="E525" s="101" t="s">
        <v>32</v>
      </c>
      <c r="F525" s="66">
        <v>2</v>
      </c>
      <c r="G525" s="107">
        <v>0</v>
      </c>
      <c r="H525" s="66">
        <f t="shared" si="353"/>
        <v>2</v>
      </c>
      <c r="I525" s="58">
        <v>0</v>
      </c>
      <c r="J525" s="58">
        <v>0</v>
      </c>
      <c r="K525" s="99">
        <f t="shared" si="350"/>
        <v>0</v>
      </c>
      <c r="L525" s="99">
        <v>0</v>
      </c>
      <c r="M525" s="68">
        <f t="shared" si="351"/>
        <v>0</v>
      </c>
      <c r="N525" s="69">
        <f t="shared" si="352"/>
        <v>0</v>
      </c>
      <c r="O525" s="11"/>
      <c r="P525" s="11"/>
    </row>
    <row r="526" spans="1:20" ht="15.6" x14ac:dyDescent="0.25">
      <c r="A526" s="62">
        <f>IF(G526&lt;&gt;"",1+MAX($A$2:A525),"")</f>
        <v>355</v>
      </c>
      <c r="B526" s="294"/>
      <c r="C526" s="294"/>
      <c r="D526" s="54" t="s">
        <v>363</v>
      </c>
      <c r="E526" s="101" t="s">
        <v>32</v>
      </c>
      <c r="F526" s="66">
        <v>6</v>
      </c>
      <c r="G526" s="107">
        <v>0</v>
      </c>
      <c r="H526" s="66">
        <f t="shared" si="353"/>
        <v>6</v>
      </c>
      <c r="I526" s="58">
        <v>0</v>
      </c>
      <c r="J526" s="58">
        <v>0</v>
      </c>
      <c r="K526" s="99">
        <f t="shared" si="350"/>
        <v>0</v>
      </c>
      <c r="L526" s="99">
        <v>0</v>
      </c>
      <c r="M526" s="68">
        <f t="shared" si="351"/>
        <v>0</v>
      </c>
      <c r="N526" s="69">
        <f t="shared" si="352"/>
        <v>0</v>
      </c>
      <c r="O526" s="11"/>
      <c r="P526" s="11"/>
    </row>
    <row r="527" spans="1:20" s="1" customFormat="1" ht="18" customHeight="1" x14ac:dyDescent="0.25">
      <c r="A527" s="71" t="str">
        <f>IF(G527&lt;&gt;"",1+MAX($A$2:A526),"")</f>
        <v/>
      </c>
      <c r="B527" s="72"/>
      <c r="C527" s="72"/>
      <c r="D527" s="189"/>
      <c r="E527" s="190"/>
      <c r="F527" s="191"/>
      <c r="G527" s="72"/>
      <c r="H527" s="72"/>
      <c r="I527" s="192"/>
      <c r="J527" s="72"/>
      <c r="K527" s="73"/>
      <c r="L527" s="73"/>
      <c r="M527" s="74" t="s">
        <v>22</v>
      </c>
      <c r="N527" s="193">
        <f>SUM(N516:N526)</f>
        <v>0</v>
      </c>
      <c r="P527" s="194"/>
      <c r="Q527" s="194"/>
    </row>
    <row r="528" spans="1:20" s="1" customFormat="1" ht="18" customHeight="1" x14ac:dyDescent="0.25">
      <c r="A528" s="240" t="str">
        <f>IF(G528&lt;&gt;"",1+MAX($A$2:A527),"")</f>
        <v/>
      </c>
      <c r="B528" s="241"/>
      <c r="C528" s="241"/>
      <c r="D528" s="242"/>
      <c r="E528" s="243"/>
      <c r="F528" s="244"/>
      <c r="G528" s="241"/>
      <c r="H528" s="241"/>
      <c r="I528" s="245"/>
      <c r="J528" s="241"/>
      <c r="K528" s="246"/>
      <c r="L528" s="246"/>
      <c r="M528" s="247"/>
      <c r="N528" s="248"/>
      <c r="P528" s="194"/>
      <c r="Q528" s="194"/>
    </row>
    <row r="529" spans="1:20" ht="17.399999999999999" x14ac:dyDescent="0.25">
      <c r="A529" s="79" t="str">
        <f>IF(G529&lt;&gt;"",1+MAX($A$2:A528),"")</f>
        <v/>
      </c>
      <c r="B529" s="80"/>
      <c r="C529" s="80"/>
      <c r="D529" s="81"/>
      <c r="E529" s="82" t="s">
        <v>364</v>
      </c>
      <c r="F529" s="83"/>
      <c r="G529" s="83"/>
      <c r="H529" s="83"/>
      <c r="I529" s="83"/>
      <c r="J529" s="83"/>
      <c r="K529" s="83"/>
      <c r="L529" s="83"/>
      <c r="M529" s="84"/>
      <c r="N529" s="85"/>
      <c r="O529" s="11"/>
      <c r="P529" s="11"/>
      <c r="Q529" s="11"/>
      <c r="R529" s="11"/>
      <c r="S529" s="11"/>
      <c r="T529" s="11"/>
    </row>
    <row r="530" spans="1:20" ht="18" customHeight="1" x14ac:dyDescent="0.25">
      <c r="A530" s="62" t="str">
        <f>IF(G530&lt;&gt;"",1+MAX($A$2:A529),"")</f>
        <v/>
      </c>
      <c r="B530" s="63"/>
      <c r="C530" s="205"/>
      <c r="D530" s="86" t="s">
        <v>193</v>
      </c>
      <c r="E530" s="151"/>
      <c r="F530" s="95"/>
      <c r="G530" s="107"/>
      <c r="H530" s="66"/>
      <c r="I530" s="67"/>
      <c r="J530" s="67"/>
      <c r="K530" s="99"/>
      <c r="L530" s="99"/>
      <c r="M530" s="68"/>
      <c r="N530" s="69"/>
      <c r="O530" s="11"/>
      <c r="P530" s="11"/>
    </row>
    <row r="531" spans="1:20" ht="18" customHeight="1" x14ac:dyDescent="0.25">
      <c r="A531" s="62" t="str">
        <f>IF(G531&lt;&gt;"",1+MAX($A$2:A530),"")</f>
        <v/>
      </c>
      <c r="B531" s="284" t="s">
        <v>365</v>
      </c>
      <c r="C531" s="284" t="s">
        <v>366</v>
      </c>
      <c r="D531" s="184" t="s">
        <v>196</v>
      </c>
      <c r="E531" s="207"/>
      <c r="F531" s="66"/>
      <c r="G531" s="107"/>
      <c r="H531" s="66"/>
      <c r="I531" s="67"/>
      <c r="J531" s="67"/>
      <c r="K531" s="99"/>
      <c r="L531" s="99"/>
      <c r="M531" s="68"/>
      <c r="N531" s="69"/>
      <c r="O531" s="11"/>
      <c r="P531" s="11"/>
    </row>
    <row r="532" spans="1:20" ht="18" customHeight="1" x14ac:dyDescent="0.25">
      <c r="A532" s="62">
        <f>IF(G532&lt;&gt;"",1+MAX($A$2:A531),"")</f>
        <v>356</v>
      </c>
      <c r="B532" s="293"/>
      <c r="C532" s="293"/>
      <c r="D532" s="54" t="s">
        <v>367</v>
      </c>
      <c r="E532" s="64" t="s">
        <v>34</v>
      </c>
      <c r="F532" s="66">
        <v>10</v>
      </c>
      <c r="G532" s="107">
        <v>0.1</v>
      </c>
      <c r="H532" s="66">
        <f t="shared" ref="H532:H535" si="354">(G532*F532)+F532</f>
        <v>11</v>
      </c>
      <c r="I532" s="58">
        <v>0</v>
      </c>
      <c r="J532" s="58">
        <v>0</v>
      </c>
      <c r="K532" s="99">
        <f>I532*J532</f>
        <v>0</v>
      </c>
      <c r="L532" s="99">
        <v>0</v>
      </c>
      <c r="M532" s="68">
        <f t="shared" ref="M532:M535" si="355">+L532+K532</f>
        <v>0</v>
      </c>
      <c r="N532" s="69">
        <f>H532*M532</f>
        <v>0</v>
      </c>
      <c r="O532" s="11"/>
      <c r="P532" s="11"/>
    </row>
    <row r="533" spans="1:20" ht="18" customHeight="1" x14ac:dyDescent="0.25">
      <c r="A533" s="62">
        <f>IF(G533&lt;&gt;"",1+MAX($A$2:A532),"")</f>
        <v>357</v>
      </c>
      <c r="B533" s="293"/>
      <c r="C533" s="293"/>
      <c r="D533" s="54" t="s">
        <v>368</v>
      </c>
      <c r="E533" s="64" t="s">
        <v>34</v>
      </c>
      <c r="F533" s="66">
        <v>151</v>
      </c>
      <c r="G533" s="107">
        <v>0.1</v>
      </c>
      <c r="H533" s="66">
        <f t="shared" si="354"/>
        <v>166.1</v>
      </c>
      <c r="I533" s="58">
        <v>0</v>
      </c>
      <c r="J533" s="58">
        <v>0</v>
      </c>
      <c r="K533" s="99">
        <f t="shared" ref="K533" si="356">I533*J533</f>
        <v>0</v>
      </c>
      <c r="L533" s="99">
        <v>0</v>
      </c>
      <c r="M533" s="68">
        <f t="shared" si="355"/>
        <v>0</v>
      </c>
      <c r="N533" s="69">
        <f>H533*M533</f>
        <v>0</v>
      </c>
      <c r="O533" s="11"/>
      <c r="P533" s="11"/>
    </row>
    <row r="534" spans="1:20" ht="18" customHeight="1" x14ac:dyDescent="0.25">
      <c r="A534" s="62">
        <f>IF(G534&lt;&gt;"",1+MAX($A$2:A533),"")</f>
        <v>358</v>
      </c>
      <c r="B534" s="293"/>
      <c r="C534" s="293"/>
      <c r="D534" s="54" t="s">
        <v>369</v>
      </c>
      <c r="E534" s="64" t="s">
        <v>34</v>
      </c>
      <c r="F534" s="66">
        <v>349</v>
      </c>
      <c r="G534" s="107">
        <v>0.1</v>
      </c>
      <c r="H534" s="66">
        <f t="shared" si="354"/>
        <v>383.9</v>
      </c>
      <c r="I534" s="58">
        <v>0</v>
      </c>
      <c r="J534" s="58">
        <v>0</v>
      </c>
      <c r="K534" s="99">
        <f>I534*J534</f>
        <v>0</v>
      </c>
      <c r="L534" s="99">
        <v>0</v>
      </c>
      <c r="M534" s="68">
        <f t="shared" si="355"/>
        <v>0</v>
      </c>
      <c r="N534" s="69">
        <f>H534*M534</f>
        <v>0</v>
      </c>
      <c r="O534" s="11"/>
      <c r="P534" s="11"/>
    </row>
    <row r="535" spans="1:20" ht="18" customHeight="1" x14ac:dyDescent="0.25">
      <c r="A535" s="62">
        <f>IF(G535&lt;&gt;"",1+MAX($A$2:A534),"")</f>
        <v>359</v>
      </c>
      <c r="B535" s="293"/>
      <c r="C535" s="293"/>
      <c r="D535" s="54" t="s">
        <v>200</v>
      </c>
      <c r="E535" s="64" t="s">
        <v>34</v>
      </c>
      <c r="F535" s="66">
        <v>50</v>
      </c>
      <c r="G535" s="107">
        <v>0.1</v>
      </c>
      <c r="H535" s="66">
        <f t="shared" si="354"/>
        <v>55</v>
      </c>
      <c r="I535" s="58">
        <v>0</v>
      </c>
      <c r="J535" s="58">
        <v>0</v>
      </c>
      <c r="K535" s="99">
        <f t="shared" ref="K535:K537" si="357">I535*J535</f>
        <v>0</v>
      </c>
      <c r="L535" s="99">
        <v>0</v>
      </c>
      <c r="M535" s="68">
        <f t="shared" si="355"/>
        <v>0</v>
      </c>
      <c r="N535" s="69">
        <f>H535*M535</f>
        <v>0</v>
      </c>
      <c r="O535" s="11"/>
      <c r="P535" s="11"/>
    </row>
    <row r="536" spans="1:20" ht="18" customHeight="1" x14ac:dyDescent="0.25">
      <c r="A536" s="62" t="str">
        <f>IF(G536&lt;&gt;"",1+MAX($A$2:A535),"")</f>
        <v/>
      </c>
      <c r="B536" s="293"/>
      <c r="C536" s="293"/>
      <c r="D536" s="184" t="s">
        <v>201</v>
      </c>
      <c r="E536" s="103"/>
      <c r="F536" s="66"/>
      <c r="G536" s="107"/>
      <c r="H536" s="66"/>
      <c r="I536" s="67"/>
      <c r="J536" s="67"/>
      <c r="K536" s="99">
        <f t="shared" si="357"/>
        <v>0</v>
      </c>
      <c r="L536" s="99"/>
      <c r="M536" s="68"/>
      <c r="N536" s="69"/>
      <c r="O536" s="11"/>
      <c r="P536" s="11"/>
    </row>
    <row r="537" spans="1:20" ht="18" customHeight="1" x14ac:dyDescent="0.25">
      <c r="A537" s="62">
        <f>IF(G537&lt;&gt;"",1+MAX($A$2:A536),"")</f>
        <v>360</v>
      </c>
      <c r="B537" s="293"/>
      <c r="C537" s="293"/>
      <c r="D537" s="54" t="s">
        <v>370</v>
      </c>
      <c r="E537" s="64" t="s">
        <v>34</v>
      </c>
      <c r="F537" s="66">
        <v>1636</v>
      </c>
      <c r="G537" s="107">
        <v>0.1</v>
      </c>
      <c r="H537" s="66">
        <f t="shared" ref="H537" si="358">(G537*F537)+F537</f>
        <v>1799.6</v>
      </c>
      <c r="I537" s="58">
        <v>0</v>
      </c>
      <c r="J537" s="58">
        <v>0</v>
      </c>
      <c r="K537" s="99">
        <f t="shared" si="357"/>
        <v>0</v>
      </c>
      <c r="L537" s="99">
        <v>0</v>
      </c>
      <c r="M537" s="68">
        <f t="shared" ref="M537" si="359">+L537+K537</f>
        <v>0</v>
      </c>
      <c r="N537" s="69">
        <f>H537*M537</f>
        <v>0</v>
      </c>
      <c r="O537" s="11"/>
      <c r="P537" s="11"/>
    </row>
    <row r="538" spans="1:20" ht="18" customHeight="1" x14ac:dyDescent="0.25">
      <c r="A538" s="62" t="str">
        <f>IF(G538&lt;&gt;"",1+MAX($A$2:A537),"")</f>
        <v/>
      </c>
      <c r="B538" s="293"/>
      <c r="C538" s="293"/>
      <c r="D538" s="184" t="s">
        <v>207</v>
      </c>
      <c r="E538" s="103"/>
      <c r="F538" s="66"/>
      <c r="G538" s="107"/>
      <c r="H538" s="66"/>
      <c r="I538" s="67"/>
      <c r="J538" s="67"/>
      <c r="K538" s="99"/>
      <c r="L538" s="99"/>
      <c r="M538" s="68"/>
      <c r="N538" s="69"/>
      <c r="O538" s="11"/>
      <c r="P538" s="11"/>
    </row>
    <row r="539" spans="1:20" ht="18" customHeight="1" x14ac:dyDescent="0.25">
      <c r="A539" s="62">
        <f>IF(G539&lt;&gt;"",1+MAX($A$2:A538),"")</f>
        <v>361</v>
      </c>
      <c r="B539" s="293"/>
      <c r="C539" s="293"/>
      <c r="D539" s="54" t="s">
        <v>371</v>
      </c>
      <c r="E539" s="101" t="s">
        <v>32</v>
      </c>
      <c r="F539" s="66">
        <v>16</v>
      </c>
      <c r="G539" s="107">
        <v>0</v>
      </c>
      <c r="H539" s="66">
        <f t="shared" ref="H539:H540" si="360">(G539*F539)+F539</f>
        <v>16</v>
      </c>
      <c r="I539" s="58">
        <v>0</v>
      </c>
      <c r="J539" s="58">
        <v>0</v>
      </c>
      <c r="K539" s="99">
        <f t="shared" ref="K539:K540" si="361">I539*J539</f>
        <v>0</v>
      </c>
      <c r="L539" s="99">
        <v>0</v>
      </c>
      <c r="M539" s="68">
        <f t="shared" ref="M539:M540" si="362">+L539+K539</f>
        <v>0</v>
      </c>
      <c r="N539" s="69">
        <f t="shared" ref="N539:N540" si="363">H539*M539</f>
        <v>0</v>
      </c>
      <c r="O539" s="11"/>
      <c r="P539" s="11"/>
    </row>
    <row r="540" spans="1:20" ht="18" customHeight="1" x14ac:dyDescent="0.25">
      <c r="A540" s="62">
        <f>IF(G540&lt;&gt;"",1+MAX($A$2:A539),"")</f>
        <v>362</v>
      </c>
      <c r="B540" s="293"/>
      <c r="C540" s="293"/>
      <c r="D540" s="54" t="s">
        <v>215</v>
      </c>
      <c r="E540" s="101" t="s">
        <v>32</v>
      </c>
      <c r="F540" s="66">
        <v>16</v>
      </c>
      <c r="G540" s="107">
        <v>0</v>
      </c>
      <c r="H540" s="66">
        <f t="shared" si="360"/>
        <v>16</v>
      </c>
      <c r="I540" s="58">
        <v>0</v>
      </c>
      <c r="J540" s="58">
        <v>0</v>
      </c>
      <c r="K540" s="99">
        <f t="shared" si="361"/>
        <v>0</v>
      </c>
      <c r="L540" s="99">
        <v>0</v>
      </c>
      <c r="M540" s="68">
        <f t="shared" si="362"/>
        <v>0</v>
      </c>
      <c r="N540" s="69">
        <f t="shared" si="363"/>
        <v>0</v>
      </c>
      <c r="O540" s="11"/>
      <c r="P540" s="11"/>
    </row>
    <row r="541" spans="1:20" ht="18" customHeight="1" x14ac:dyDescent="0.25">
      <c r="A541" s="62" t="str">
        <f>IF(G541&lt;&gt;"",1+MAX($A$2:A540),"")</f>
        <v/>
      </c>
      <c r="B541" s="293"/>
      <c r="C541" s="293"/>
      <c r="D541" s="184" t="s">
        <v>239</v>
      </c>
      <c r="E541" s="103"/>
      <c r="F541" s="66"/>
      <c r="G541" s="107"/>
      <c r="H541" s="66"/>
      <c r="I541" s="67"/>
      <c r="J541" s="67"/>
      <c r="K541" s="99"/>
      <c r="L541" s="99"/>
      <c r="M541" s="68"/>
      <c r="N541" s="69"/>
      <c r="O541" s="11"/>
      <c r="P541" s="11"/>
    </row>
    <row r="542" spans="1:20" ht="15.6" x14ac:dyDescent="0.25">
      <c r="A542" s="62">
        <f>IF(G542&lt;&gt;"",1+MAX($A$2:A541),"")</f>
        <v>363</v>
      </c>
      <c r="B542" s="293"/>
      <c r="C542" s="293"/>
      <c r="D542" s="54" t="s">
        <v>372</v>
      </c>
      <c r="E542" s="101" t="s">
        <v>32</v>
      </c>
      <c r="F542" s="66">
        <v>1</v>
      </c>
      <c r="G542" s="107">
        <v>0</v>
      </c>
      <c r="H542" s="66">
        <f t="shared" ref="H542" si="364">(G542*F542)+F542</f>
        <v>1</v>
      </c>
      <c r="I542" s="58">
        <v>0</v>
      </c>
      <c r="J542" s="58">
        <v>0</v>
      </c>
      <c r="K542" s="99">
        <f t="shared" ref="K542" si="365">I542*J542</f>
        <v>0</v>
      </c>
      <c r="L542" s="99">
        <v>0</v>
      </c>
      <c r="M542" s="68">
        <f>+L542+K542</f>
        <v>0</v>
      </c>
      <c r="N542" s="69">
        <f>H542*M542</f>
        <v>0</v>
      </c>
      <c r="O542" s="11"/>
      <c r="P542" s="11"/>
    </row>
    <row r="543" spans="1:20" ht="18" customHeight="1" x14ac:dyDescent="0.25">
      <c r="A543" s="62" t="str">
        <f>IF(G543&lt;&gt;"",1+MAX($A$2:A542),"")</f>
        <v/>
      </c>
      <c r="B543" s="293"/>
      <c r="C543" s="293"/>
      <c r="D543" s="86" t="s">
        <v>258</v>
      </c>
      <c r="E543" s="151"/>
      <c r="F543" s="95"/>
      <c r="G543" s="107"/>
      <c r="H543" s="66"/>
      <c r="I543" s="67"/>
      <c r="J543" s="67"/>
      <c r="K543" s="99"/>
      <c r="L543" s="99"/>
      <c r="M543" s="68"/>
      <c r="N543" s="69"/>
      <c r="O543" s="11"/>
      <c r="P543" s="11"/>
    </row>
    <row r="544" spans="1:20" ht="18" customHeight="1" x14ac:dyDescent="0.25">
      <c r="A544" s="62" t="str">
        <f>IF(G544&lt;&gt;"",1+MAX($A$2:A543),"")</f>
        <v/>
      </c>
      <c r="B544" s="293"/>
      <c r="C544" s="293"/>
      <c r="D544" s="184" t="s">
        <v>196</v>
      </c>
      <c r="E544" s="207"/>
      <c r="F544" s="66"/>
      <c r="G544" s="107"/>
      <c r="H544" s="66"/>
      <c r="I544" s="67"/>
      <c r="J544" s="67"/>
      <c r="K544" s="99"/>
      <c r="L544" s="99"/>
      <c r="M544" s="68"/>
      <c r="N544" s="69"/>
      <c r="O544" s="11"/>
      <c r="P544" s="11"/>
    </row>
    <row r="545" spans="1:16" ht="18" customHeight="1" x14ac:dyDescent="0.25">
      <c r="A545" s="62">
        <f>IF(G545&lt;&gt;"",1+MAX($A$2:A544),"")</f>
        <v>364</v>
      </c>
      <c r="B545" s="293"/>
      <c r="C545" s="293"/>
      <c r="D545" s="54" t="s">
        <v>33</v>
      </c>
      <c r="E545" s="64" t="s">
        <v>34</v>
      </c>
      <c r="F545" s="66">
        <v>45</v>
      </c>
      <c r="G545" s="107">
        <v>0.1</v>
      </c>
      <c r="H545" s="66">
        <f t="shared" ref="H545:H549" si="366">(G545*F545)+F545</f>
        <v>49.5</v>
      </c>
      <c r="I545" s="58">
        <v>0</v>
      </c>
      <c r="J545" s="58">
        <v>0</v>
      </c>
      <c r="K545" s="99">
        <f>I545*J545</f>
        <v>0</v>
      </c>
      <c r="L545" s="99">
        <v>0</v>
      </c>
      <c r="M545" s="68">
        <f t="shared" ref="M545:M549" si="367">+L545+K545</f>
        <v>0</v>
      </c>
      <c r="N545" s="69">
        <f>H545*M545</f>
        <v>0</v>
      </c>
      <c r="O545" s="11"/>
      <c r="P545" s="11"/>
    </row>
    <row r="546" spans="1:16" ht="18" customHeight="1" x14ac:dyDescent="0.25">
      <c r="A546" s="62">
        <f>IF(G546&lt;&gt;"",1+MAX($A$2:A545),"")</f>
        <v>365</v>
      </c>
      <c r="B546" s="293"/>
      <c r="C546" s="293"/>
      <c r="D546" s="54" t="s">
        <v>373</v>
      </c>
      <c r="E546" s="64" t="s">
        <v>34</v>
      </c>
      <c r="F546" s="66">
        <v>10</v>
      </c>
      <c r="G546" s="107">
        <v>0.1</v>
      </c>
      <c r="H546" s="66">
        <f t="shared" si="366"/>
        <v>11</v>
      </c>
      <c r="I546" s="58">
        <v>0</v>
      </c>
      <c r="J546" s="58">
        <v>0</v>
      </c>
      <c r="K546" s="99">
        <f t="shared" ref="K546" si="368">I546*J546</f>
        <v>0</v>
      </c>
      <c r="L546" s="99">
        <v>0</v>
      </c>
      <c r="M546" s="68">
        <f t="shared" si="367"/>
        <v>0</v>
      </c>
      <c r="N546" s="69">
        <f>H546*M546</f>
        <v>0</v>
      </c>
      <c r="O546" s="11"/>
      <c r="P546" s="11"/>
    </row>
    <row r="547" spans="1:16" ht="18" customHeight="1" x14ac:dyDescent="0.25">
      <c r="A547" s="62">
        <f>IF(G547&lt;&gt;"",1+MAX($A$2:A546),"")</f>
        <v>366</v>
      </c>
      <c r="B547" s="293"/>
      <c r="C547" s="293"/>
      <c r="D547" s="54" t="s">
        <v>374</v>
      </c>
      <c r="E547" s="64" t="s">
        <v>34</v>
      </c>
      <c r="F547" s="66">
        <v>346</v>
      </c>
      <c r="G547" s="107">
        <v>0.1</v>
      </c>
      <c r="H547" s="66">
        <f t="shared" si="366"/>
        <v>380.6</v>
      </c>
      <c r="I547" s="58">
        <v>0</v>
      </c>
      <c r="J547" s="58">
        <v>0</v>
      </c>
      <c r="K547" s="99">
        <f>I547*J547</f>
        <v>0</v>
      </c>
      <c r="L547" s="99">
        <v>0</v>
      </c>
      <c r="M547" s="68">
        <f t="shared" si="367"/>
        <v>0</v>
      </c>
      <c r="N547" s="69">
        <f>H547*M547</f>
        <v>0</v>
      </c>
      <c r="O547" s="11"/>
      <c r="P547" s="11"/>
    </row>
    <row r="548" spans="1:16" ht="18" customHeight="1" x14ac:dyDescent="0.25">
      <c r="A548" s="62">
        <f>IF(G548&lt;&gt;"",1+MAX($A$2:A547),"")</f>
        <v>367</v>
      </c>
      <c r="B548" s="293"/>
      <c r="C548" s="293"/>
      <c r="D548" s="54" t="s">
        <v>375</v>
      </c>
      <c r="E548" s="64" t="s">
        <v>34</v>
      </c>
      <c r="F548" s="66">
        <v>211</v>
      </c>
      <c r="G548" s="107">
        <v>0.1</v>
      </c>
      <c r="H548" s="66">
        <f t="shared" si="366"/>
        <v>232.1</v>
      </c>
      <c r="I548" s="58">
        <v>0</v>
      </c>
      <c r="J548" s="58">
        <v>0</v>
      </c>
      <c r="K548" s="99">
        <f t="shared" ref="K548" si="369">I548*J548</f>
        <v>0</v>
      </c>
      <c r="L548" s="99">
        <v>0</v>
      </c>
      <c r="M548" s="68">
        <f t="shared" si="367"/>
        <v>0</v>
      </c>
      <c r="N548" s="69">
        <f>H548*M548</f>
        <v>0</v>
      </c>
      <c r="O548" s="11"/>
      <c r="P548" s="11"/>
    </row>
    <row r="549" spans="1:16" ht="18" customHeight="1" x14ac:dyDescent="0.25">
      <c r="A549" s="62">
        <f>IF(G549&lt;&gt;"",1+MAX($A$2:A548),"")</f>
        <v>368</v>
      </c>
      <c r="B549" s="293"/>
      <c r="C549" s="293"/>
      <c r="D549" s="54" t="s">
        <v>376</v>
      </c>
      <c r="E549" s="64" t="s">
        <v>34</v>
      </c>
      <c r="F549" s="66">
        <v>15</v>
      </c>
      <c r="G549" s="107">
        <v>0.1</v>
      </c>
      <c r="H549" s="66">
        <f t="shared" si="366"/>
        <v>16.5</v>
      </c>
      <c r="I549" s="58">
        <v>0</v>
      </c>
      <c r="J549" s="58">
        <v>0</v>
      </c>
      <c r="K549" s="99">
        <f>I549*J549</f>
        <v>0</v>
      </c>
      <c r="L549" s="99">
        <v>0</v>
      </c>
      <c r="M549" s="68">
        <f t="shared" si="367"/>
        <v>0</v>
      </c>
      <c r="N549" s="69">
        <f>H549*M549</f>
        <v>0</v>
      </c>
      <c r="O549" s="11"/>
      <c r="P549" s="11"/>
    </row>
    <row r="550" spans="1:16" ht="18" customHeight="1" x14ac:dyDescent="0.25">
      <c r="A550" s="62" t="str">
        <f>IF(G550&lt;&gt;"",1+MAX($A$2:A549),"")</f>
        <v/>
      </c>
      <c r="B550" s="293"/>
      <c r="C550" s="293"/>
      <c r="D550" s="184" t="s">
        <v>201</v>
      </c>
      <c r="E550" s="103"/>
      <c r="F550" s="66"/>
      <c r="G550" s="107"/>
      <c r="H550" s="66"/>
      <c r="I550" s="67"/>
      <c r="J550" s="67"/>
      <c r="K550" s="99">
        <f t="shared" ref="K550:K555" si="370">I550*J550</f>
        <v>0</v>
      </c>
      <c r="L550" s="99"/>
      <c r="M550" s="68"/>
      <c r="N550" s="69"/>
      <c r="O550" s="11"/>
      <c r="P550" s="11"/>
    </row>
    <row r="551" spans="1:16" ht="18" customHeight="1" x14ac:dyDescent="0.25">
      <c r="A551" s="62">
        <f>IF(G551&lt;&gt;"",1+MAX($A$2:A550),"")</f>
        <v>369</v>
      </c>
      <c r="B551" s="293"/>
      <c r="C551" s="293"/>
      <c r="D551" s="54" t="s">
        <v>266</v>
      </c>
      <c r="E551" s="64" t="s">
        <v>34</v>
      </c>
      <c r="F551" s="66">
        <v>135</v>
      </c>
      <c r="G551" s="107">
        <v>0.1</v>
      </c>
      <c r="H551" s="66">
        <f t="shared" ref="H551:H555" si="371">(G551*F551)+F551</f>
        <v>148.5</v>
      </c>
      <c r="I551" s="58">
        <v>0</v>
      </c>
      <c r="J551" s="58">
        <v>0</v>
      </c>
      <c r="K551" s="99">
        <f t="shared" si="370"/>
        <v>0</v>
      </c>
      <c r="L551" s="99">
        <v>0</v>
      </c>
      <c r="M551" s="68">
        <f t="shared" ref="M551:M555" si="372">+L551+K551</f>
        <v>0</v>
      </c>
      <c r="N551" s="69">
        <f>H551*M551</f>
        <v>0</v>
      </c>
      <c r="O551" s="11"/>
      <c r="P551" s="11"/>
    </row>
    <row r="552" spans="1:16" ht="18" customHeight="1" x14ac:dyDescent="0.25">
      <c r="A552" s="62">
        <f>IF(G552&lt;&gt;"",1+MAX($A$2:A551),"")</f>
        <v>370</v>
      </c>
      <c r="B552" s="293"/>
      <c r="C552" s="293"/>
      <c r="D552" s="54" t="s">
        <v>267</v>
      </c>
      <c r="E552" s="64" t="s">
        <v>34</v>
      </c>
      <c r="F552" s="66">
        <v>15</v>
      </c>
      <c r="G552" s="107">
        <v>0.1</v>
      </c>
      <c r="H552" s="66">
        <f t="shared" si="371"/>
        <v>16.5</v>
      </c>
      <c r="I552" s="58">
        <v>0</v>
      </c>
      <c r="J552" s="58">
        <v>0</v>
      </c>
      <c r="K552" s="99">
        <f t="shared" si="370"/>
        <v>0</v>
      </c>
      <c r="L552" s="99">
        <v>0</v>
      </c>
      <c r="M552" s="68">
        <f t="shared" si="372"/>
        <v>0</v>
      </c>
      <c r="N552" s="69">
        <f>H552*M552</f>
        <v>0</v>
      </c>
      <c r="O552" s="11"/>
      <c r="P552" s="11"/>
    </row>
    <row r="553" spans="1:16" ht="18" customHeight="1" x14ac:dyDescent="0.25">
      <c r="A553" s="62">
        <f>IF(G553&lt;&gt;"",1+MAX($A$2:A552),"")</f>
        <v>371</v>
      </c>
      <c r="B553" s="293"/>
      <c r="C553" s="293"/>
      <c r="D553" s="54" t="s">
        <v>377</v>
      </c>
      <c r="E553" s="64" t="s">
        <v>34</v>
      </c>
      <c r="F553" s="66">
        <v>454</v>
      </c>
      <c r="G553" s="107">
        <v>0.1</v>
      </c>
      <c r="H553" s="66">
        <f t="shared" si="371"/>
        <v>499.4</v>
      </c>
      <c r="I553" s="58">
        <v>0</v>
      </c>
      <c r="J553" s="58">
        <v>0</v>
      </c>
      <c r="K553" s="99">
        <f t="shared" si="370"/>
        <v>0</v>
      </c>
      <c r="L553" s="99">
        <v>0</v>
      </c>
      <c r="M553" s="68">
        <f t="shared" si="372"/>
        <v>0</v>
      </c>
      <c r="N553" s="69">
        <f>H553*M553</f>
        <v>0</v>
      </c>
      <c r="O553" s="11"/>
      <c r="P553" s="11"/>
    </row>
    <row r="554" spans="1:16" ht="18" customHeight="1" x14ac:dyDescent="0.25">
      <c r="A554" s="62">
        <f>IF(G554&lt;&gt;"",1+MAX($A$2:A553),"")</f>
        <v>372</v>
      </c>
      <c r="B554" s="293"/>
      <c r="C554" s="293"/>
      <c r="D554" s="54" t="s">
        <v>268</v>
      </c>
      <c r="E554" s="64" t="s">
        <v>34</v>
      </c>
      <c r="F554" s="66">
        <v>15</v>
      </c>
      <c r="G554" s="107">
        <v>0.1</v>
      </c>
      <c r="H554" s="66">
        <f t="shared" si="371"/>
        <v>16.5</v>
      </c>
      <c r="I554" s="58">
        <v>0</v>
      </c>
      <c r="J554" s="58">
        <v>0</v>
      </c>
      <c r="K554" s="99">
        <f t="shared" si="370"/>
        <v>0</v>
      </c>
      <c r="L554" s="99">
        <v>0</v>
      </c>
      <c r="M554" s="68">
        <f t="shared" si="372"/>
        <v>0</v>
      </c>
      <c r="N554" s="69">
        <f>H554*M554</f>
        <v>0</v>
      </c>
      <c r="O554" s="11"/>
      <c r="P554" s="11"/>
    </row>
    <row r="555" spans="1:16" ht="18" customHeight="1" x14ac:dyDescent="0.25">
      <c r="A555" s="62">
        <f>IF(G555&lt;&gt;"",1+MAX($A$2:A554),"")</f>
        <v>373</v>
      </c>
      <c r="B555" s="293"/>
      <c r="C555" s="293"/>
      <c r="D555" s="54" t="s">
        <v>378</v>
      </c>
      <c r="E555" s="64" t="s">
        <v>34</v>
      </c>
      <c r="F555" s="66">
        <v>629</v>
      </c>
      <c r="G555" s="107">
        <v>0.1</v>
      </c>
      <c r="H555" s="66">
        <f t="shared" si="371"/>
        <v>691.9</v>
      </c>
      <c r="I555" s="58">
        <v>0</v>
      </c>
      <c r="J555" s="58">
        <v>0</v>
      </c>
      <c r="K555" s="99">
        <f t="shared" si="370"/>
        <v>0</v>
      </c>
      <c r="L555" s="99">
        <v>0</v>
      </c>
      <c r="M555" s="68">
        <f t="shared" si="372"/>
        <v>0</v>
      </c>
      <c r="N555" s="69">
        <f>H555*M555</f>
        <v>0</v>
      </c>
      <c r="O555" s="11"/>
      <c r="P555" s="11"/>
    </row>
    <row r="556" spans="1:16" ht="18" customHeight="1" x14ac:dyDescent="0.25">
      <c r="A556" s="62" t="str">
        <f>IF(G556&lt;&gt;"",1+MAX($A$2:A555),"")</f>
        <v/>
      </c>
      <c r="B556" s="293"/>
      <c r="C556" s="293"/>
      <c r="D556" s="184" t="s">
        <v>301</v>
      </c>
      <c r="E556" s="103"/>
      <c r="F556" s="66"/>
      <c r="G556" s="107"/>
      <c r="H556" s="66"/>
      <c r="I556" s="67"/>
      <c r="J556" s="67"/>
      <c r="K556" s="99"/>
      <c r="L556" s="99"/>
      <c r="M556" s="68"/>
      <c r="N556" s="69"/>
      <c r="O556" s="11"/>
      <c r="P556" s="11"/>
    </row>
    <row r="557" spans="1:16" ht="15.6" x14ac:dyDescent="0.25">
      <c r="A557" s="62">
        <f>IF(G557&lt;&gt;"",1+MAX($A$2:A556),"")</f>
        <v>374</v>
      </c>
      <c r="B557" s="293"/>
      <c r="C557" s="293"/>
      <c r="D557" s="54" t="s">
        <v>379</v>
      </c>
      <c r="E557" s="101" t="s">
        <v>32</v>
      </c>
      <c r="F557" s="66">
        <v>1</v>
      </c>
      <c r="G557" s="107">
        <v>0</v>
      </c>
      <c r="H557" s="66">
        <f t="shared" ref="H557:H558" si="373">(G557*F557)+F557</f>
        <v>1</v>
      </c>
      <c r="I557" s="58">
        <v>0</v>
      </c>
      <c r="J557" s="58">
        <v>0</v>
      </c>
      <c r="K557" s="99">
        <f t="shared" ref="K557:K558" si="374">I557*J557</f>
        <v>0</v>
      </c>
      <c r="L557" s="99">
        <v>0</v>
      </c>
      <c r="M557" s="68">
        <f>+L557+K557</f>
        <v>0</v>
      </c>
      <c r="N557" s="69">
        <f>H557*M557</f>
        <v>0</v>
      </c>
      <c r="O557" s="11"/>
      <c r="P557" s="11"/>
    </row>
    <row r="558" spans="1:16" ht="15.6" x14ac:dyDescent="0.25">
      <c r="A558" s="62">
        <f>IF(G558&lt;&gt;"",1+MAX($A$2:A557),"")</f>
        <v>375</v>
      </c>
      <c r="B558" s="293"/>
      <c r="C558" s="293"/>
      <c r="D558" s="54" t="s">
        <v>380</v>
      </c>
      <c r="E558" s="101" t="s">
        <v>32</v>
      </c>
      <c r="F558" s="66">
        <v>1</v>
      </c>
      <c r="G558" s="107">
        <v>0</v>
      </c>
      <c r="H558" s="66">
        <f t="shared" si="373"/>
        <v>1</v>
      </c>
      <c r="I558" s="58">
        <v>0</v>
      </c>
      <c r="J558" s="58">
        <v>0</v>
      </c>
      <c r="K558" s="99">
        <f t="shared" si="374"/>
        <v>0</v>
      </c>
      <c r="L558" s="99">
        <v>0</v>
      </c>
      <c r="M558" s="68">
        <f>+L558+K558</f>
        <v>0</v>
      </c>
      <c r="N558" s="69">
        <f>H558*M558</f>
        <v>0</v>
      </c>
      <c r="O558" s="11"/>
      <c r="P558" s="11"/>
    </row>
    <row r="559" spans="1:16" ht="18" customHeight="1" x14ac:dyDescent="0.25">
      <c r="A559" s="62" t="str">
        <f>IF(G559&lt;&gt;"",1+MAX($A$2:A558),"")</f>
        <v/>
      </c>
      <c r="B559" s="293"/>
      <c r="C559" s="293"/>
      <c r="D559" s="86" t="s">
        <v>381</v>
      </c>
      <c r="E559" s="151"/>
      <c r="F559" s="95"/>
      <c r="G559" s="107"/>
      <c r="H559" s="66"/>
      <c r="I559" s="67"/>
      <c r="J559" s="67"/>
      <c r="K559" s="99"/>
      <c r="L559" s="99"/>
      <c r="M559" s="68"/>
      <c r="N559" s="69"/>
      <c r="O559" s="11"/>
      <c r="P559" s="11"/>
    </row>
    <row r="560" spans="1:16" ht="18" customHeight="1" x14ac:dyDescent="0.25">
      <c r="A560" s="62" t="str">
        <f>IF(G560&lt;&gt;"",1+MAX($A$2:A559),"")</f>
        <v/>
      </c>
      <c r="B560" s="293"/>
      <c r="C560" s="293"/>
      <c r="D560" s="184" t="s">
        <v>196</v>
      </c>
      <c r="E560" s="207"/>
      <c r="F560" s="66"/>
      <c r="G560" s="107"/>
      <c r="H560" s="66"/>
      <c r="I560" s="67"/>
      <c r="J560" s="67"/>
      <c r="K560" s="99"/>
      <c r="L560" s="99"/>
      <c r="M560" s="68"/>
      <c r="N560" s="69"/>
      <c r="O560" s="11"/>
      <c r="P560" s="11"/>
    </row>
    <row r="561" spans="1:17" ht="18" customHeight="1" x14ac:dyDescent="0.25">
      <c r="A561" s="62">
        <f>IF(G561&lt;&gt;"",1+MAX($A$2:A560),"")</f>
        <v>376</v>
      </c>
      <c r="B561" s="293"/>
      <c r="C561" s="293"/>
      <c r="D561" s="54" t="s">
        <v>373</v>
      </c>
      <c r="E561" s="64" t="s">
        <v>34</v>
      </c>
      <c r="F561" s="66">
        <v>10</v>
      </c>
      <c r="G561" s="107">
        <v>0.1</v>
      </c>
      <c r="H561" s="66">
        <f t="shared" ref="H561:H562" si="375">(G561*F561)+F561</f>
        <v>11</v>
      </c>
      <c r="I561" s="58">
        <v>0</v>
      </c>
      <c r="J561" s="58">
        <v>0</v>
      </c>
      <c r="K561" s="99">
        <f>I561*J561</f>
        <v>0</v>
      </c>
      <c r="L561" s="99">
        <v>0</v>
      </c>
      <c r="M561" s="68">
        <f t="shared" ref="M561:M562" si="376">+L561+K561</f>
        <v>0</v>
      </c>
      <c r="N561" s="69">
        <f>H561*M561</f>
        <v>0</v>
      </c>
      <c r="O561" s="11"/>
      <c r="P561" s="11"/>
    </row>
    <row r="562" spans="1:17" ht="18" customHeight="1" x14ac:dyDescent="0.25">
      <c r="A562" s="62">
        <f>IF(G562&lt;&gt;"",1+MAX($A$2:A561),"")</f>
        <v>377</v>
      </c>
      <c r="B562" s="293"/>
      <c r="C562" s="293"/>
      <c r="D562" s="54" t="s">
        <v>374</v>
      </c>
      <c r="E562" s="64" t="s">
        <v>34</v>
      </c>
      <c r="F562" s="66">
        <v>386</v>
      </c>
      <c r="G562" s="107">
        <v>0.1</v>
      </c>
      <c r="H562" s="66">
        <f t="shared" si="375"/>
        <v>424.6</v>
      </c>
      <c r="I562" s="58">
        <v>0</v>
      </c>
      <c r="J562" s="58">
        <v>0</v>
      </c>
      <c r="K562" s="99">
        <f t="shared" ref="K562:K567" si="377">I562*J562</f>
        <v>0</v>
      </c>
      <c r="L562" s="99">
        <v>0</v>
      </c>
      <c r="M562" s="68">
        <f t="shared" si="376"/>
        <v>0</v>
      </c>
      <c r="N562" s="69">
        <f>H562*M562</f>
        <v>0</v>
      </c>
      <c r="O562" s="11"/>
      <c r="P562" s="11"/>
    </row>
    <row r="563" spans="1:17" ht="18" customHeight="1" x14ac:dyDescent="0.25">
      <c r="A563" s="62" t="str">
        <f>IF(G563&lt;&gt;"",1+MAX($A$2:A562),"")</f>
        <v/>
      </c>
      <c r="B563" s="293"/>
      <c r="C563" s="293"/>
      <c r="D563" s="184" t="s">
        <v>201</v>
      </c>
      <c r="E563" s="103"/>
      <c r="F563" s="66"/>
      <c r="G563" s="107"/>
      <c r="H563" s="66"/>
      <c r="I563" s="67"/>
      <c r="J563" s="67"/>
      <c r="K563" s="99">
        <f t="shared" si="377"/>
        <v>0</v>
      </c>
      <c r="L563" s="99"/>
      <c r="M563" s="68"/>
      <c r="N563" s="69"/>
      <c r="O563" s="11"/>
      <c r="P563" s="11"/>
    </row>
    <row r="564" spans="1:17" ht="18" customHeight="1" x14ac:dyDescent="0.25">
      <c r="A564" s="62">
        <f>IF(G564&lt;&gt;"",1+MAX($A$2:A563),"")</f>
        <v>378</v>
      </c>
      <c r="B564" s="293"/>
      <c r="C564" s="293"/>
      <c r="D564" s="54" t="s">
        <v>382</v>
      </c>
      <c r="E564" s="64" t="s">
        <v>34</v>
      </c>
      <c r="F564" s="66">
        <v>265</v>
      </c>
      <c r="G564" s="107">
        <v>0.1</v>
      </c>
      <c r="H564" s="66">
        <f t="shared" ref="H564:H567" si="378">(G564*F564)+F564</f>
        <v>291.5</v>
      </c>
      <c r="I564" s="58">
        <v>0</v>
      </c>
      <c r="J564" s="58">
        <v>0</v>
      </c>
      <c r="K564" s="99">
        <f t="shared" si="377"/>
        <v>0</v>
      </c>
      <c r="L564" s="99">
        <v>0</v>
      </c>
      <c r="M564" s="68">
        <f t="shared" ref="M564:M567" si="379">+L564+K564</f>
        <v>0</v>
      </c>
      <c r="N564" s="69">
        <f>H564*M564</f>
        <v>0</v>
      </c>
      <c r="O564" s="11"/>
      <c r="P564" s="11"/>
    </row>
    <row r="565" spans="1:17" ht="18" customHeight="1" x14ac:dyDescent="0.25">
      <c r="A565" s="62">
        <f>IF(G565&lt;&gt;"",1+MAX($A$2:A564),"")</f>
        <v>379</v>
      </c>
      <c r="B565" s="293"/>
      <c r="C565" s="293"/>
      <c r="D565" s="54" t="s">
        <v>266</v>
      </c>
      <c r="E565" s="64" t="s">
        <v>34</v>
      </c>
      <c r="F565" s="66">
        <v>75</v>
      </c>
      <c r="G565" s="107">
        <v>0.1</v>
      </c>
      <c r="H565" s="66">
        <f t="shared" si="378"/>
        <v>82.5</v>
      </c>
      <c r="I565" s="58">
        <v>0</v>
      </c>
      <c r="J565" s="58">
        <v>0</v>
      </c>
      <c r="K565" s="99">
        <f t="shared" si="377"/>
        <v>0</v>
      </c>
      <c r="L565" s="99">
        <v>0</v>
      </c>
      <c r="M565" s="68">
        <f t="shared" si="379"/>
        <v>0</v>
      </c>
      <c r="N565" s="69">
        <f>H565*M565</f>
        <v>0</v>
      </c>
      <c r="O565" s="11"/>
      <c r="P565" s="11"/>
    </row>
    <row r="566" spans="1:17" ht="18" customHeight="1" x14ac:dyDescent="0.25">
      <c r="A566" s="62">
        <f>IF(G566&lt;&gt;"",1+MAX($A$2:A565),"")</f>
        <v>380</v>
      </c>
      <c r="B566" s="293"/>
      <c r="C566" s="293"/>
      <c r="D566" s="54" t="s">
        <v>377</v>
      </c>
      <c r="E566" s="64" t="s">
        <v>34</v>
      </c>
      <c r="F566" s="66">
        <v>895</v>
      </c>
      <c r="G566" s="107">
        <v>0.1</v>
      </c>
      <c r="H566" s="66">
        <f t="shared" si="378"/>
        <v>984.5</v>
      </c>
      <c r="I566" s="58">
        <v>0</v>
      </c>
      <c r="J566" s="58">
        <v>0</v>
      </c>
      <c r="K566" s="99">
        <f t="shared" si="377"/>
        <v>0</v>
      </c>
      <c r="L566" s="99">
        <v>0</v>
      </c>
      <c r="M566" s="68">
        <f t="shared" si="379"/>
        <v>0</v>
      </c>
      <c r="N566" s="69">
        <f>H566*M566</f>
        <v>0</v>
      </c>
      <c r="O566" s="11"/>
      <c r="P566" s="11"/>
    </row>
    <row r="567" spans="1:17" ht="18" customHeight="1" x14ac:dyDescent="0.25">
      <c r="A567" s="62">
        <f>IF(G567&lt;&gt;"",1+MAX($A$2:A566),"")</f>
        <v>381</v>
      </c>
      <c r="B567" s="293"/>
      <c r="C567" s="293"/>
      <c r="D567" s="54" t="s">
        <v>267</v>
      </c>
      <c r="E567" s="64" t="s">
        <v>34</v>
      </c>
      <c r="F567" s="66">
        <v>195</v>
      </c>
      <c r="G567" s="107">
        <v>0.1</v>
      </c>
      <c r="H567" s="66">
        <f t="shared" si="378"/>
        <v>214.5</v>
      </c>
      <c r="I567" s="58">
        <v>0</v>
      </c>
      <c r="J567" s="58">
        <v>0</v>
      </c>
      <c r="K567" s="99">
        <f t="shared" si="377"/>
        <v>0</v>
      </c>
      <c r="L567" s="99">
        <v>0</v>
      </c>
      <c r="M567" s="68">
        <f t="shared" si="379"/>
        <v>0</v>
      </c>
      <c r="N567" s="69">
        <f>H567*M567</f>
        <v>0</v>
      </c>
      <c r="O567" s="11"/>
      <c r="P567" s="11"/>
    </row>
    <row r="568" spans="1:17" ht="18" customHeight="1" x14ac:dyDescent="0.25">
      <c r="A568" s="62" t="str">
        <f>IF(G568&lt;&gt;"",1+MAX($A$2:A567),"")</f>
        <v/>
      </c>
      <c r="B568" s="293"/>
      <c r="C568" s="293"/>
      <c r="D568" s="184" t="s">
        <v>301</v>
      </c>
      <c r="E568" s="103"/>
      <c r="F568" s="66"/>
      <c r="G568" s="107"/>
      <c r="H568" s="66"/>
      <c r="I568" s="67"/>
      <c r="J568" s="67"/>
      <c r="K568" s="99"/>
      <c r="L568" s="99"/>
      <c r="M568" s="68"/>
      <c r="N568" s="69"/>
      <c r="O568" s="11"/>
      <c r="P568" s="11"/>
    </row>
    <row r="569" spans="1:17" ht="31.2" x14ac:dyDescent="0.25">
      <c r="A569" s="62">
        <f>IF(G569&lt;&gt;"",1+MAX($A$2:A568),"")</f>
        <v>382</v>
      </c>
      <c r="B569" s="293"/>
      <c r="C569" s="293"/>
      <c r="D569" s="188" t="s">
        <v>383</v>
      </c>
      <c r="E569" s="101" t="s">
        <v>32</v>
      </c>
      <c r="F569" s="66">
        <v>2</v>
      </c>
      <c r="G569" s="107">
        <v>0</v>
      </c>
      <c r="H569" s="66">
        <f t="shared" ref="H569:H572" si="380">(G569*F569)+F569</f>
        <v>2</v>
      </c>
      <c r="I569" s="58">
        <v>0</v>
      </c>
      <c r="J569" s="58">
        <v>0</v>
      </c>
      <c r="K569" s="99">
        <f t="shared" ref="K569" si="381">I569*J569</f>
        <v>0</v>
      </c>
      <c r="L569" s="99">
        <v>0</v>
      </c>
      <c r="M569" s="68">
        <f>+L569+K569</f>
        <v>0</v>
      </c>
      <c r="N569" s="69">
        <f>H569*M569</f>
        <v>0</v>
      </c>
      <c r="O569" s="11"/>
      <c r="P569" s="11"/>
    </row>
    <row r="570" spans="1:17" ht="46.8" x14ac:dyDescent="0.25">
      <c r="A570" s="62">
        <f>IF(G570&lt;&gt;"",1+MAX($A$2:A569),"")</f>
        <v>383</v>
      </c>
      <c r="B570" s="293"/>
      <c r="C570" s="293"/>
      <c r="D570" s="188" t="s">
        <v>384</v>
      </c>
      <c r="E570" s="101" t="s">
        <v>32</v>
      </c>
      <c r="F570" s="66">
        <v>1</v>
      </c>
      <c r="G570" s="107">
        <v>0</v>
      </c>
      <c r="H570" s="66">
        <f t="shared" si="380"/>
        <v>1</v>
      </c>
      <c r="I570" s="58">
        <v>0</v>
      </c>
      <c r="J570" s="58">
        <v>0</v>
      </c>
      <c r="K570" s="99">
        <f>I570*J570</f>
        <v>0</v>
      </c>
      <c r="L570" s="99">
        <v>0</v>
      </c>
      <c r="M570" s="68">
        <f>+L570+K570</f>
        <v>0</v>
      </c>
      <c r="N570" s="69">
        <f>H570*M570</f>
        <v>0</v>
      </c>
      <c r="O570" s="11"/>
      <c r="P570" s="11"/>
    </row>
    <row r="571" spans="1:17" ht="46.8" x14ac:dyDescent="0.25">
      <c r="A571" s="62">
        <f>IF(G571&lt;&gt;"",1+MAX($A$2:A570),"")</f>
        <v>384</v>
      </c>
      <c r="B571" s="293"/>
      <c r="C571" s="293"/>
      <c r="D571" s="188" t="s">
        <v>385</v>
      </c>
      <c r="E571" s="101" t="s">
        <v>32</v>
      </c>
      <c r="F571" s="66">
        <v>1</v>
      </c>
      <c r="G571" s="107">
        <v>0</v>
      </c>
      <c r="H571" s="66">
        <f t="shared" si="380"/>
        <v>1</v>
      </c>
      <c r="I571" s="58">
        <v>0</v>
      </c>
      <c r="J571" s="58">
        <v>0</v>
      </c>
      <c r="K571" s="99">
        <f>I571*J571</f>
        <v>0</v>
      </c>
      <c r="L571" s="99">
        <v>0</v>
      </c>
      <c r="M571" s="68">
        <f>+L571+K571</f>
        <v>0</v>
      </c>
      <c r="N571" s="69">
        <f>H571*M571</f>
        <v>0</v>
      </c>
      <c r="O571" s="11"/>
      <c r="P571" s="11"/>
    </row>
    <row r="572" spans="1:17" ht="46.8" x14ac:dyDescent="0.25">
      <c r="A572" s="62">
        <f>IF(G572&lt;&gt;"",1+MAX($A$2:A571),"")</f>
        <v>385</v>
      </c>
      <c r="B572" s="293"/>
      <c r="C572" s="293"/>
      <c r="D572" s="188" t="s">
        <v>386</v>
      </c>
      <c r="E572" s="222" t="s">
        <v>32</v>
      </c>
      <c r="F572" s="66">
        <v>1</v>
      </c>
      <c r="G572" s="107">
        <v>0</v>
      </c>
      <c r="H572" s="66">
        <f t="shared" si="380"/>
        <v>1</v>
      </c>
      <c r="I572" s="58">
        <v>0</v>
      </c>
      <c r="J572" s="58">
        <v>0</v>
      </c>
      <c r="K572" s="99">
        <f>I572*J572</f>
        <v>0</v>
      </c>
      <c r="L572" s="99">
        <v>0</v>
      </c>
      <c r="M572" s="68">
        <f t="shared" ref="M572" si="382">+L572+K572</f>
        <v>0</v>
      </c>
      <c r="N572" s="69">
        <f>H572*M572</f>
        <v>0</v>
      </c>
      <c r="O572" s="11"/>
      <c r="P572" s="11"/>
    </row>
    <row r="573" spans="1:17" ht="18" customHeight="1" x14ac:dyDescent="0.3">
      <c r="A573" s="249" t="str">
        <f>IF(G573&lt;&gt;"",1+MAX($A$2:A572),"")</f>
        <v/>
      </c>
      <c r="B573" s="293"/>
      <c r="C573" s="293"/>
      <c r="D573" s="86" t="s">
        <v>334</v>
      </c>
      <c r="E573" s="151"/>
      <c r="F573" s="250"/>
      <c r="G573" s="88"/>
      <c r="H573" s="66"/>
      <c r="I573" s="251"/>
      <c r="J573" s="66"/>
      <c r="K573" s="87"/>
      <c r="L573" s="87"/>
      <c r="M573" s="68"/>
      <c r="N573" s="70"/>
      <c r="P573" s="11"/>
      <c r="Q573" s="11"/>
    </row>
    <row r="574" spans="1:17" ht="15.6" x14ac:dyDescent="0.25">
      <c r="A574" s="226">
        <f>IF(G574&lt;&gt;"",1+MAX($A$2:A573),"")</f>
        <v>386</v>
      </c>
      <c r="B574" s="293"/>
      <c r="C574" s="293"/>
      <c r="D574" s="54" t="s">
        <v>387</v>
      </c>
      <c r="E574" s="55" t="s">
        <v>34</v>
      </c>
      <c r="F574" s="66">
        <v>34</v>
      </c>
      <c r="G574" s="65">
        <v>0.1</v>
      </c>
      <c r="H574" s="66">
        <f>(G574*F574)+F574</f>
        <v>37.4</v>
      </c>
      <c r="I574" s="58">
        <v>0</v>
      </c>
      <c r="J574" s="58">
        <v>0</v>
      </c>
      <c r="K574" s="67">
        <f>I574*J574</f>
        <v>0</v>
      </c>
      <c r="L574" s="67">
        <v>0</v>
      </c>
      <c r="M574" s="68">
        <f>+L574+K574</f>
        <v>0</v>
      </c>
      <c r="N574" s="70">
        <f>H574*M574</f>
        <v>0</v>
      </c>
      <c r="P574" s="11"/>
      <c r="Q574" s="11"/>
    </row>
    <row r="575" spans="1:17" ht="15.6" x14ac:dyDescent="0.25">
      <c r="A575" s="226">
        <f>IF(G575&lt;&gt;"",1+MAX($A$2:A574),"")</f>
        <v>387</v>
      </c>
      <c r="B575" s="293"/>
      <c r="C575" s="293"/>
      <c r="D575" s="54" t="s">
        <v>388</v>
      </c>
      <c r="E575" s="55" t="s">
        <v>34</v>
      </c>
      <c r="F575" s="66">
        <v>109</v>
      </c>
      <c r="G575" s="65">
        <v>0.1</v>
      </c>
      <c r="H575" s="66">
        <f>(G575*F575)+F575</f>
        <v>119.9</v>
      </c>
      <c r="I575" s="58">
        <v>0</v>
      </c>
      <c r="J575" s="58">
        <v>0</v>
      </c>
      <c r="K575" s="67">
        <f>I575*J575</f>
        <v>0</v>
      </c>
      <c r="L575" s="67">
        <v>0</v>
      </c>
      <c r="M575" s="68">
        <f>+L575+K575</f>
        <v>0</v>
      </c>
      <c r="N575" s="70">
        <f>H575*M575</f>
        <v>0</v>
      </c>
      <c r="P575" s="11"/>
      <c r="Q575" s="11"/>
    </row>
    <row r="576" spans="1:17" ht="18" customHeight="1" x14ac:dyDescent="0.3">
      <c r="A576" s="249" t="str">
        <f>IF(G576&lt;&gt;"",1+MAX($A$2:A575),"")</f>
        <v/>
      </c>
      <c r="B576" s="293"/>
      <c r="C576" s="293"/>
      <c r="D576" s="86" t="s">
        <v>39</v>
      </c>
      <c r="E576" s="151"/>
      <c r="F576" s="250"/>
      <c r="G576" s="88"/>
      <c r="H576" s="66"/>
      <c r="I576" s="251"/>
      <c r="J576" s="66"/>
      <c r="K576" s="87"/>
      <c r="L576" s="87"/>
      <c r="M576" s="68"/>
      <c r="N576" s="70"/>
      <c r="P576" s="11"/>
      <c r="Q576" s="11"/>
    </row>
    <row r="577" spans="1:17" ht="15.6" x14ac:dyDescent="0.25">
      <c r="A577" s="226">
        <f>IF(G577&lt;&gt;"",1+MAX($A$2:A576),"")</f>
        <v>388</v>
      </c>
      <c r="B577" s="293"/>
      <c r="C577" s="293"/>
      <c r="D577" s="54" t="s">
        <v>389</v>
      </c>
      <c r="E577" s="55" t="s">
        <v>32</v>
      </c>
      <c r="F577" s="66">
        <v>3</v>
      </c>
      <c r="G577" s="65">
        <v>0</v>
      </c>
      <c r="H577" s="66">
        <f>(G577*F577)+F577</f>
        <v>3</v>
      </c>
      <c r="I577" s="58">
        <v>0</v>
      </c>
      <c r="J577" s="58">
        <v>0</v>
      </c>
      <c r="K577" s="67">
        <f>I577*J577</f>
        <v>0</v>
      </c>
      <c r="L577" s="67">
        <v>0</v>
      </c>
      <c r="M577" s="68">
        <f>+L577+K577</f>
        <v>0</v>
      </c>
      <c r="N577" s="70">
        <f>H577*M577</f>
        <v>0</v>
      </c>
      <c r="P577" s="11"/>
      <c r="Q577" s="11"/>
    </row>
    <row r="578" spans="1:17" ht="15.6" x14ac:dyDescent="0.25">
      <c r="A578" s="226">
        <f>IF(G578&lt;&gt;"",1+MAX($A$2:A577),"")</f>
        <v>389</v>
      </c>
      <c r="B578" s="293"/>
      <c r="C578" s="293"/>
      <c r="D578" s="54" t="s">
        <v>390</v>
      </c>
      <c r="E578" s="55" t="s">
        <v>32</v>
      </c>
      <c r="F578" s="66">
        <v>2</v>
      </c>
      <c r="G578" s="65">
        <v>0</v>
      </c>
      <c r="H578" s="66">
        <f>(G578*F578)+F578</f>
        <v>2</v>
      </c>
      <c r="I578" s="58">
        <v>0</v>
      </c>
      <c r="J578" s="58">
        <v>0</v>
      </c>
      <c r="K578" s="67">
        <f>I578*J578</f>
        <v>0</v>
      </c>
      <c r="L578" s="67">
        <v>0</v>
      </c>
      <c r="M578" s="68">
        <f>+L578+K578</f>
        <v>0</v>
      </c>
      <c r="N578" s="70">
        <f>H578*M578</f>
        <v>0</v>
      </c>
      <c r="P578" s="11"/>
      <c r="Q578" s="11"/>
    </row>
    <row r="579" spans="1:17" ht="15.6" x14ac:dyDescent="0.25">
      <c r="A579" s="226">
        <f>IF(G579&lt;&gt;"",1+MAX($A$2:A578),"")</f>
        <v>390</v>
      </c>
      <c r="B579" s="294"/>
      <c r="C579" s="294"/>
      <c r="D579" s="54" t="s">
        <v>541</v>
      </c>
      <c r="E579" s="55" t="s">
        <v>34</v>
      </c>
      <c r="F579" s="66">
        <v>175</v>
      </c>
      <c r="G579" s="65">
        <v>0</v>
      </c>
      <c r="H579" s="66">
        <f>(G579*F579)+F579</f>
        <v>175</v>
      </c>
      <c r="I579" s="58">
        <v>0</v>
      </c>
      <c r="J579" s="58">
        <v>0</v>
      </c>
      <c r="K579" s="67">
        <f>I579*J579</f>
        <v>0</v>
      </c>
      <c r="L579" s="67">
        <v>0</v>
      </c>
      <c r="M579" s="68">
        <f>+L579+K579</f>
        <v>0</v>
      </c>
      <c r="N579" s="70">
        <f>H579*M579</f>
        <v>0</v>
      </c>
      <c r="P579" s="11"/>
      <c r="Q579" s="11"/>
    </row>
    <row r="580" spans="1:17" ht="18" customHeight="1" x14ac:dyDescent="0.25">
      <c r="A580" s="62" t="str">
        <f>IF(G580&lt;&gt;"",1+MAX($A$2:A579),"")</f>
        <v/>
      </c>
      <c r="B580" s="63"/>
      <c r="C580" s="63"/>
      <c r="D580" s="184" t="s">
        <v>331</v>
      </c>
      <c r="E580" s="103"/>
      <c r="F580" s="66"/>
      <c r="G580" s="107"/>
      <c r="H580" s="66"/>
      <c r="I580" s="67"/>
      <c r="J580" s="67"/>
      <c r="K580" s="99"/>
      <c r="L580" s="99"/>
      <c r="M580" s="68"/>
      <c r="N580" s="69"/>
      <c r="O580" s="11"/>
      <c r="P580" s="11"/>
    </row>
    <row r="581" spans="1:17" ht="31.2" x14ac:dyDescent="0.25">
      <c r="A581" s="62">
        <f>IF(G581&lt;&gt;"",1+MAX($A$2:A580),"")</f>
        <v>391</v>
      </c>
      <c r="B581" s="63"/>
      <c r="C581" s="63"/>
      <c r="D581" s="188" t="s">
        <v>332</v>
      </c>
      <c r="E581" s="101" t="s">
        <v>333</v>
      </c>
      <c r="F581" s="66">
        <v>2050</v>
      </c>
      <c r="G581" s="107">
        <v>0</v>
      </c>
      <c r="H581" s="66">
        <f t="shared" ref="H581" si="383">(G581*F581)+F581</f>
        <v>2050</v>
      </c>
      <c r="I581" s="58">
        <v>0</v>
      </c>
      <c r="J581" s="58">
        <v>0</v>
      </c>
      <c r="K581" s="99">
        <f t="shared" ref="K581" si="384">I581*J581</f>
        <v>0</v>
      </c>
      <c r="L581" s="99">
        <v>0</v>
      </c>
      <c r="M581" s="68">
        <f t="shared" ref="M581" si="385">+L581+K581</f>
        <v>0</v>
      </c>
      <c r="N581" s="69">
        <f>H581*M581</f>
        <v>0</v>
      </c>
      <c r="O581" s="11"/>
      <c r="P581" s="11"/>
    </row>
    <row r="582" spans="1:17" s="1" customFormat="1" ht="18" customHeight="1" x14ac:dyDescent="0.25">
      <c r="A582" s="71" t="str">
        <f>IF(G582&lt;&gt;"",1+MAX($A$2:A579),"")</f>
        <v/>
      </c>
      <c r="B582" s="72"/>
      <c r="C582" s="72"/>
      <c r="D582" s="189"/>
      <c r="E582" s="190"/>
      <c r="F582" s="191"/>
      <c r="G582" s="72"/>
      <c r="H582" s="72"/>
      <c r="I582" s="192"/>
      <c r="J582" s="72"/>
      <c r="K582" s="73"/>
      <c r="L582" s="73"/>
      <c r="M582" s="74" t="s">
        <v>22</v>
      </c>
      <c r="N582" s="193">
        <f>SUM(N532:N581)</f>
        <v>0</v>
      </c>
      <c r="P582" s="194"/>
      <c r="Q582" s="194"/>
    </row>
    <row r="583" spans="1:17" ht="15.6" x14ac:dyDescent="0.25">
      <c r="A583" s="252" t="str">
        <f>IF(F583&lt;&gt;"",1+MAX(A$1:$A582),"")</f>
        <v/>
      </c>
      <c r="B583" s="253"/>
      <c r="C583" s="253"/>
      <c r="D583" s="90"/>
      <c r="E583" s="91"/>
      <c r="F583" s="174"/>
      <c r="G583" s="92"/>
      <c r="H583" s="174"/>
      <c r="I583" s="174"/>
      <c r="J583" s="174"/>
      <c r="K583" s="93"/>
      <c r="L583" s="93"/>
      <c r="M583" s="175"/>
      <c r="N583" s="94"/>
    </row>
    <row r="584" spans="1:17" ht="20.100000000000001" customHeight="1" x14ac:dyDescent="0.25">
      <c r="A584" s="290" t="s">
        <v>10</v>
      </c>
      <c r="B584" s="291"/>
      <c r="C584" s="291"/>
      <c r="D584" s="291"/>
      <c r="E584" s="291"/>
      <c r="F584" s="291"/>
      <c r="G584" s="291"/>
      <c r="H584" s="291"/>
      <c r="I584" s="291"/>
      <c r="J584" s="291"/>
      <c r="K584" s="291"/>
      <c r="L584" s="292"/>
      <c r="M584" s="202"/>
      <c r="N584" s="203">
        <f>SUM(N19,N223,N322,N473,N511,N527,N582)</f>
        <v>0</v>
      </c>
    </row>
    <row r="585" spans="1:17" ht="20.100000000000001" customHeight="1" x14ac:dyDescent="0.25">
      <c r="A585" s="110" t="s">
        <v>17</v>
      </c>
      <c r="B585" s="111"/>
      <c r="C585" s="112"/>
      <c r="D585" s="108"/>
      <c r="E585" s="108"/>
      <c r="F585" s="108"/>
      <c r="G585" s="108"/>
      <c r="H585" s="108"/>
      <c r="I585" s="108"/>
      <c r="J585" s="108"/>
      <c r="K585" s="108"/>
      <c r="L585" s="109"/>
      <c r="M585" s="113">
        <v>0.15</v>
      </c>
      <c r="N585" s="114">
        <f>N584*M585</f>
        <v>0</v>
      </c>
    </row>
    <row r="586" spans="1:17" ht="20.100000000000001" customHeight="1" x14ac:dyDescent="0.25">
      <c r="A586" s="115" t="s">
        <v>3</v>
      </c>
      <c r="B586" s="116"/>
      <c r="C586" s="108"/>
      <c r="D586" s="108"/>
      <c r="E586" s="108"/>
      <c r="F586" s="108"/>
      <c r="G586" s="108"/>
      <c r="H586" s="108"/>
      <c r="I586" s="108"/>
      <c r="J586" s="108"/>
      <c r="K586" s="108"/>
      <c r="L586" s="109"/>
      <c r="M586" s="117">
        <v>0</v>
      </c>
      <c r="N586" s="118">
        <f>N584*M586</f>
        <v>0</v>
      </c>
    </row>
    <row r="587" spans="1:17" ht="20.100000000000001" customHeight="1" x14ac:dyDescent="0.25">
      <c r="A587" s="115" t="s">
        <v>15</v>
      </c>
      <c r="B587" s="116"/>
      <c r="C587" s="108"/>
      <c r="D587" s="108"/>
      <c r="E587" s="108"/>
      <c r="F587" s="108"/>
      <c r="G587" s="108"/>
      <c r="H587" s="108"/>
      <c r="I587" s="108"/>
      <c r="J587" s="108"/>
      <c r="K587" s="108"/>
      <c r="L587" s="109"/>
      <c r="M587" s="117">
        <v>0</v>
      </c>
      <c r="N587" s="114">
        <f>N584*M587</f>
        <v>0</v>
      </c>
    </row>
    <row r="588" spans="1:17" ht="20.100000000000001" customHeight="1" thickBot="1" x14ac:dyDescent="0.3">
      <c r="A588" s="119" t="s">
        <v>24</v>
      </c>
      <c r="B588" s="120"/>
      <c r="C588" s="121"/>
      <c r="D588" s="121"/>
      <c r="E588" s="121"/>
      <c r="F588" s="121"/>
      <c r="G588" s="121"/>
      <c r="H588" s="121"/>
      <c r="I588" s="121"/>
      <c r="J588" s="121"/>
      <c r="K588" s="121"/>
      <c r="L588" s="122"/>
      <c r="M588" s="123">
        <v>0</v>
      </c>
      <c r="N588" s="124">
        <f>N584*M588</f>
        <v>0</v>
      </c>
    </row>
    <row r="589" spans="1:17" ht="20.100000000000001" customHeight="1" thickBot="1" x14ac:dyDescent="0.3">
      <c r="A589" s="286" t="s">
        <v>11</v>
      </c>
      <c r="B589" s="287"/>
      <c r="C589" s="287"/>
      <c r="D589" s="288"/>
      <c r="E589" s="288"/>
      <c r="F589" s="288"/>
      <c r="G589" s="288"/>
      <c r="H589" s="288"/>
      <c r="I589" s="288"/>
      <c r="J589" s="288"/>
      <c r="K589" s="288"/>
      <c r="L589" s="288"/>
      <c r="M589" s="289"/>
      <c r="N589" s="125">
        <f>N584+N585+N586+N587+N588</f>
        <v>0</v>
      </c>
    </row>
    <row r="590" spans="1:17" ht="20.100000000000001" customHeight="1" thickBot="1" x14ac:dyDescent="0.3">
      <c r="A590" s="126" t="s">
        <v>71</v>
      </c>
      <c r="B590" s="127"/>
      <c r="C590" s="128"/>
      <c r="D590" s="176"/>
      <c r="E590" s="176"/>
      <c r="F590" s="176"/>
      <c r="G590" s="176"/>
      <c r="H590" s="176"/>
      <c r="I590" s="176"/>
      <c r="J590" s="176"/>
      <c r="K590" s="176"/>
      <c r="L590" s="176"/>
      <c r="M590" s="177"/>
      <c r="N590" s="129"/>
    </row>
    <row r="591" spans="1:17" ht="20.100000000000001" customHeight="1" x14ac:dyDescent="0.25">
      <c r="A591" s="130" t="s">
        <v>67</v>
      </c>
      <c r="B591" s="178"/>
      <c r="C591" s="178"/>
      <c r="D591" s="176"/>
      <c r="E591" s="176"/>
      <c r="F591" s="176"/>
      <c r="G591" s="176"/>
      <c r="H591" s="176"/>
      <c r="I591" s="176"/>
      <c r="J591" s="176"/>
      <c r="K591" s="176"/>
      <c r="L591" s="176"/>
      <c r="M591" s="177"/>
      <c r="N591" s="129" t="s">
        <v>30</v>
      </c>
    </row>
    <row r="592" spans="1:17" ht="20.100000000000001" customHeight="1" x14ac:dyDescent="0.25">
      <c r="A592" s="130" t="s">
        <v>68</v>
      </c>
      <c r="B592" s="178"/>
      <c r="C592" s="178"/>
      <c r="D592" s="176"/>
      <c r="E592" s="176"/>
      <c r="F592" s="176"/>
      <c r="G592" s="176"/>
      <c r="H592" s="176"/>
      <c r="I592" s="176"/>
      <c r="J592" s="176"/>
      <c r="K592" s="176"/>
      <c r="L592" s="176"/>
      <c r="M592" s="177"/>
      <c r="N592" s="129"/>
    </row>
    <row r="593" spans="1:14" ht="15.75" customHeight="1" thickBot="1" x14ac:dyDescent="0.3">
      <c r="A593" s="131"/>
      <c r="B593" s="132"/>
      <c r="C593" s="132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  <c r="N593" s="135"/>
    </row>
  </sheetData>
  <mergeCells count="19">
    <mergeCell ref="A2:N2"/>
    <mergeCell ref="A589:M589"/>
    <mergeCell ref="A584:L584"/>
    <mergeCell ref="B226:B321"/>
    <mergeCell ref="C226:C321"/>
    <mergeCell ref="B326:B470"/>
    <mergeCell ref="C326:C470"/>
    <mergeCell ref="B477:B510"/>
    <mergeCell ref="C477:C510"/>
    <mergeCell ref="B515:B526"/>
    <mergeCell ref="C515:C526"/>
    <mergeCell ref="B531:B579"/>
    <mergeCell ref="C531:C579"/>
    <mergeCell ref="B24:B218"/>
    <mergeCell ref="C24:C218"/>
    <mergeCell ref="B219:B220"/>
    <mergeCell ref="C219:C220"/>
    <mergeCell ref="B221:B222"/>
    <mergeCell ref="C221:C222"/>
  </mergeCells>
  <printOptions horizontalCentered="1"/>
  <pageMargins left="0.7" right="0.7" top="0.75" bottom="0.75" header="0.3" footer="0.3"/>
  <pageSetup paperSize="9" scale="36" fitToHeight="0" orientation="portrait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771C4-F2F2-4A8E-8737-2A338426D8C4}">
  <sheetPr>
    <tabColor rgb="FF0070C0"/>
    <pageSetUpPr fitToPage="1"/>
  </sheetPr>
  <dimension ref="A1:H53"/>
  <sheetViews>
    <sheetView showGridLines="0" view="pageBreakPreview" topLeftCell="A44" zoomScale="85" zoomScaleNormal="85" zoomScaleSheetLayoutView="85" workbookViewId="0">
      <selection activeCell="B32" sqref="B32"/>
    </sheetView>
  </sheetViews>
  <sheetFormatPr defaultColWidth="9" defaultRowHeight="13.8" x14ac:dyDescent="0.25"/>
  <cols>
    <col min="1" max="1" width="16" style="4" customWidth="1"/>
    <col min="2" max="2" width="43.5" style="4" bestFit="1" customWidth="1"/>
    <col min="3" max="3" width="7.59765625" style="4" bestFit="1" customWidth="1"/>
    <col min="4" max="5" width="13.69921875" style="5" customWidth="1"/>
    <col min="6" max="6" width="14" style="5" customWidth="1"/>
    <col min="7" max="16384" width="9" style="4"/>
  </cols>
  <sheetData>
    <row r="1" spans="1:8" s="1" customFormat="1" ht="15" hidden="1" customHeight="1" thickTop="1" x14ac:dyDescent="0.25">
      <c r="A1" s="2"/>
      <c r="B1" s="3"/>
      <c r="C1" s="3"/>
      <c r="D1" s="3"/>
      <c r="E1" s="3"/>
      <c r="F1" s="3"/>
    </row>
    <row r="2" spans="1:8" ht="21" thickBot="1" x14ac:dyDescent="0.3">
      <c r="A2" s="275" t="s">
        <v>69</v>
      </c>
      <c r="B2" s="276"/>
      <c r="C2" s="276"/>
      <c r="D2" s="276"/>
      <c r="E2" s="276"/>
      <c r="F2" s="277"/>
    </row>
    <row r="3" spans="1:8" ht="18" x14ac:dyDescent="0.25">
      <c r="A3" s="41" t="s">
        <v>23</v>
      </c>
      <c r="B3" s="180" t="str">
        <f>'Takeoff Breakdown'!B3</f>
        <v>606 North Mechanic Street, El Campo, Texas 77437</v>
      </c>
      <c r="C3" s="42"/>
      <c r="D3" s="43"/>
      <c r="E3" s="43"/>
      <c r="F3" s="181"/>
    </row>
    <row r="4" spans="1:8" ht="18" customHeight="1" x14ac:dyDescent="0.25">
      <c r="A4" s="41" t="s">
        <v>41</v>
      </c>
      <c r="B4" s="198">
        <f>'Takeoff Breakdown'!B4</f>
        <v>45905</v>
      </c>
      <c r="C4" s="45"/>
      <c r="D4" s="46"/>
      <c r="E4" s="46"/>
      <c r="F4" s="182"/>
    </row>
    <row r="5" spans="1:8" ht="18" customHeight="1" x14ac:dyDescent="0.25">
      <c r="A5" s="47" t="s">
        <v>19</v>
      </c>
      <c r="B5" s="183" t="str">
        <f>'Takeoff Breakdown'!B5</f>
        <v>MEP</v>
      </c>
      <c r="C5" s="48"/>
      <c r="D5" s="48"/>
      <c r="E5" s="46"/>
      <c r="F5" s="182"/>
    </row>
    <row r="6" spans="1:8" ht="18" customHeight="1" x14ac:dyDescent="0.25">
      <c r="A6" s="47"/>
      <c r="B6" s="183"/>
      <c r="C6" s="48"/>
      <c r="D6" s="48"/>
      <c r="E6" s="46"/>
      <c r="F6" s="182"/>
    </row>
    <row r="7" spans="1:8" ht="18" customHeight="1" x14ac:dyDescent="0.25">
      <c r="A7" s="47"/>
      <c r="B7" s="48"/>
      <c r="C7" s="48"/>
      <c r="D7" s="48"/>
      <c r="E7" s="46"/>
      <c r="F7" s="182"/>
    </row>
    <row r="8" spans="1:8" ht="17.399999999999999" x14ac:dyDescent="0.25">
      <c r="A8" s="47"/>
      <c r="B8" s="48"/>
      <c r="C8" s="48"/>
      <c r="D8" s="48"/>
      <c r="E8" s="46"/>
      <c r="F8" s="182"/>
    </row>
    <row r="9" spans="1:8" ht="18" x14ac:dyDescent="0.25">
      <c r="A9" s="41"/>
      <c r="B9" s="51"/>
      <c r="C9" s="45"/>
      <c r="D9" s="46"/>
      <c r="E9" s="32" t="s">
        <v>16</v>
      </c>
      <c r="F9" s="44">
        <f ca="1">'Takeoff Breakdown'!N9</f>
        <v>45908</v>
      </c>
    </row>
    <row r="10" spans="1:8" ht="45" customHeight="1" x14ac:dyDescent="0.25">
      <c r="A10" s="185" t="s">
        <v>6</v>
      </c>
      <c r="B10" s="186" t="s">
        <v>0</v>
      </c>
      <c r="C10" s="186" t="s">
        <v>2</v>
      </c>
      <c r="D10" s="186" t="s">
        <v>1</v>
      </c>
      <c r="E10" s="186" t="s">
        <v>20</v>
      </c>
      <c r="F10" s="187" t="s">
        <v>21</v>
      </c>
    </row>
    <row r="11" spans="1:8" ht="18" customHeight="1" x14ac:dyDescent="0.25">
      <c r="A11" s="26" t="str">
        <f>IF(E11&lt;&gt;"",1+MAX($A$2:A10),"")</f>
        <v/>
      </c>
      <c r="B11" s="29"/>
      <c r="C11" s="179" t="s">
        <v>42</v>
      </c>
      <c r="D11" s="27"/>
      <c r="E11" s="27"/>
      <c r="F11" s="30"/>
      <c r="G11" s="11"/>
      <c r="H11" s="11"/>
    </row>
    <row r="12" spans="1:8" ht="18" customHeight="1" x14ac:dyDescent="0.25">
      <c r="A12" s="15" t="str">
        <f>IF(E12&lt;&gt;"",1+MAX($A$2:A11),"")</f>
        <v/>
      </c>
      <c r="B12" s="86" t="s">
        <v>48</v>
      </c>
      <c r="C12" s="28"/>
      <c r="D12" s="14"/>
      <c r="E12" s="12" t="str">
        <f t="shared" ref="E12" si="0">IF(D12=0,"",0)</f>
        <v/>
      </c>
      <c r="F12" s="16" t="str">
        <f t="shared" ref="F12:F29" si="1">IF(D12=0,"",D12*(1+E12))</f>
        <v/>
      </c>
      <c r="G12" s="11"/>
      <c r="H12" s="11"/>
    </row>
    <row r="13" spans="1:8" ht="18" customHeight="1" x14ac:dyDescent="0.25">
      <c r="A13" s="97">
        <f>IF(E13&lt;&gt;"",1+MAX($A$2:A12),"")</f>
        <v>1</v>
      </c>
      <c r="B13" s="152" t="s">
        <v>45</v>
      </c>
      <c r="C13" s="101" t="s">
        <v>34</v>
      </c>
      <c r="D13" s="9">
        <v>42</v>
      </c>
      <c r="E13" s="107">
        <v>0.1</v>
      </c>
      <c r="F13" s="17">
        <f t="shared" si="1"/>
        <v>46.2</v>
      </c>
      <c r="G13" s="11"/>
      <c r="H13" s="11"/>
    </row>
    <row r="14" spans="1:8" ht="18" customHeight="1" x14ac:dyDescent="0.25">
      <c r="A14" s="97">
        <f>IF(E14&lt;&gt;"",1+MAX($A$2:A13),"")</f>
        <v>2</v>
      </c>
      <c r="B14" s="152" t="s">
        <v>44</v>
      </c>
      <c r="C14" s="101" t="s">
        <v>34</v>
      </c>
      <c r="D14" s="9">
        <v>11</v>
      </c>
      <c r="E14" s="107">
        <v>0.1</v>
      </c>
      <c r="F14" s="17">
        <f t="shared" si="1"/>
        <v>12.100000000000001</v>
      </c>
      <c r="G14" s="11"/>
      <c r="H14" s="11"/>
    </row>
    <row r="15" spans="1:8" ht="18" customHeight="1" x14ac:dyDescent="0.25">
      <c r="A15" s="97">
        <f>IF(E15&lt;&gt;"",1+MAX($A$2:A14),"")</f>
        <v>3</v>
      </c>
      <c r="B15" s="152" t="s">
        <v>46</v>
      </c>
      <c r="C15" s="101" t="s">
        <v>34</v>
      </c>
      <c r="D15" s="9">
        <v>56</v>
      </c>
      <c r="E15" s="107">
        <v>0.1</v>
      </c>
      <c r="F15" s="17">
        <f>IF(D15=0,"",D15*(1+E15))</f>
        <v>61.600000000000009</v>
      </c>
      <c r="G15" s="11"/>
      <c r="H15" s="11"/>
    </row>
    <row r="16" spans="1:8" ht="18" customHeight="1" x14ac:dyDescent="0.25">
      <c r="A16" s="97">
        <f>IF(E16&lt;&gt;"",1+MAX($A$2:A15),"")</f>
        <v>4</v>
      </c>
      <c r="B16" s="152" t="s">
        <v>142</v>
      </c>
      <c r="C16" s="101" t="s">
        <v>34</v>
      </c>
      <c r="D16" s="9">
        <v>7</v>
      </c>
      <c r="E16" s="107">
        <v>0.1</v>
      </c>
      <c r="F16" s="17">
        <f t="shared" ref="F16:F17" si="2">IF(D16=0,"",D16*(1+E16))</f>
        <v>7.7000000000000011</v>
      </c>
      <c r="G16" s="11"/>
      <c r="H16" s="11"/>
    </row>
    <row r="17" spans="1:8" ht="18" customHeight="1" x14ac:dyDescent="0.25">
      <c r="A17" s="97">
        <f>IF(E17&lt;&gt;"",1+MAX($A$2:A16),"")</f>
        <v>5</v>
      </c>
      <c r="B17" s="152" t="s">
        <v>143</v>
      </c>
      <c r="C17" s="101" t="s">
        <v>34</v>
      </c>
      <c r="D17" s="9">
        <v>12</v>
      </c>
      <c r="E17" s="107">
        <v>0.1</v>
      </c>
      <c r="F17" s="17">
        <f t="shared" si="2"/>
        <v>13.200000000000001</v>
      </c>
      <c r="G17" s="11"/>
      <c r="H17" s="11"/>
    </row>
    <row r="18" spans="1:8" ht="18" customHeight="1" x14ac:dyDescent="0.25">
      <c r="A18" s="97">
        <f>IF(E18&lt;&gt;"",1+MAX($A$2:A17),"")</f>
        <v>6</v>
      </c>
      <c r="B18" s="152" t="s">
        <v>144</v>
      </c>
      <c r="C18" s="101" t="s">
        <v>34</v>
      </c>
      <c r="D18" s="9">
        <v>14</v>
      </c>
      <c r="E18" s="107">
        <v>0.1</v>
      </c>
      <c r="F18" s="17">
        <f>IF(D18=0,"",D18*(1+E18))</f>
        <v>15.400000000000002</v>
      </c>
      <c r="G18" s="11"/>
      <c r="H18" s="11"/>
    </row>
    <row r="19" spans="1:8" ht="18" customHeight="1" x14ac:dyDescent="0.25">
      <c r="A19" s="97">
        <f>IF(E19&lt;&gt;"",1+MAX($A$2:A18),"")</f>
        <v>7</v>
      </c>
      <c r="B19" s="152" t="s">
        <v>145</v>
      </c>
      <c r="C19" s="101" t="s">
        <v>34</v>
      </c>
      <c r="D19" s="9">
        <v>3</v>
      </c>
      <c r="E19" s="107">
        <v>0.1</v>
      </c>
      <c r="F19" s="17">
        <f t="shared" ref="F19:F21" si="3">IF(D19=0,"",D19*(1+E19))</f>
        <v>3.3000000000000003</v>
      </c>
      <c r="G19" s="11"/>
      <c r="H19" s="11"/>
    </row>
    <row r="20" spans="1:8" ht="18" customHeight="1" x14ac:dyDescent="0.25">
      <c r="A20" s="97">
        <f>IF(E20&lt;&gt;"",1+MAX($A$2:A19),"")</f>
        <v>8</v>
      </c>
      <c r="B20" s="152" t="s">
        <v>146</v>
      </c>
      <c r="C20" s="101" t="s">
        <v>34</v>
      </c>
      <c r="D20" s="9">
        <v>7</v>
      </c>
      <c r="E20" s="107">
        <v>0.1</v>
      </c>
      <c r="F20" s="17">
        <f t="shared" si="3"/>
        <v>7.7000000000000011</v>
      </c>
      <c r="G20" s="11"/>
      <c r="H20" s="11"/>
    </row>
    <row r="21" spans="1:8" ht="18" customHeight="1" x14ac:dyDescent="0.25">
      <c r="A21" s="97">
        <f>IF(E21&lt;&gt;"",1+MAX($A$2:A20),"")</f>
        <v>9</v>
      </c>
      <c r="B21" s="152" t="s">
        <v>147</v>
      </c>
      <c r="C21" s="101" t="s">
        <v>34</v>
      </c>
      <c r="D21" s="9">
        <v>34</v>
      </c>
      <c r="E21" s="107">
        <v>0.1</v>
      </c>
      <c r="F21" s="17">
        <f t="shared" si="3"/>
        <v>37.400000000000006</v>
      </c>
      <c r="G21" s="11"/>
      <c r="H21" s="11"/>
    </row>
    <row r="22" spans="1:8" ht="18" customHeight="1" x14ac:dyDescent="0.25">
      <c r="A22" s="97">
        <f>IF(E22&lt;&gt;"",1+MAX($A$2:A21),"")</f>
        <v>10</v>
      </c>
      <c r="B22" s="152" t="s">
        <v>148</v>
      </c>
      <c r="C22" s="101" t="s">
        <v>34</v>
      </c>
      <c r="D22" s="9">
        <v>5</v>
      </c>
      <c r="E22" s="107">
        <v>0.1</v>
      </c>
      <c r="F22" s="17">
        <f>IF(D22=0,"",D22*(1+E22))</f>
        <v>5.5</v>
      </c>
      <c r="G22" s="11"/>
      <c r="H22" s="11"/>
    </row>
    <row r="23" spans="1:8" ht="18" customHeight="1" x14ac:dyDescent="0.25">
      <c r="A23" s="97">
        <f>IF(E23&lt;&gt;"",1+MAX($A$2:A22),"")</f>
        <v>11</v>
      </c>
      <c r="B23" s="152" t="s">
        <v>149</v>
      </c>
      <c r="C23" s="101" t="s">
        <v>34</v>
      </c>
      <c r="D23" s="9">
        <v>8</v>
      </c>
      <c r="E23" s="107">
        <v>0.1</v>
      </c>
      <c r="F23" s="17">
        <f t="shared" ref="F23:F24" si="4">IF(D23=0,"",D23*(1+E23))</f>
        <v>8.8000000000000007</v>
      </c>
      <c r="G23" s="11"/>
      <c r="H23" s="11"/>
    </row>
    <row r="24" spans="1:8" ht="18" customHeight="1" x14ac:dyDescent="0.25">
      <c r="A24" s="97">
        <f>IF(E24&lt;&gt;"",1+MAX($A$2:A23),"")</f>
        <v>12</v>
      </c>
      <c r="B24" s="152" t="s">
        <v>47</v>
      </c>
      <c r="C24" s="101" t="s">
        <v>34</v>
      </c>
      <c r="D24" s="9">
        <v>30</v>
      </c>
      <c r="E24" s="107">
        <v>0.1</v>
      </c>
      <c r="F24" s="17">
        <f t="shared" si="4"/>
        <v>33</v>
      </c>
      <c r="G24" s="11"/>
      <c r="H24" s="11"/>
    </row>
    <row r="25" spans="1:8" ht="18" customHeight="1" x14ac:dyDescent="0.25">
      <c r="A25" s="97">
        <f>IF(E25&lt;&gt;"",1+MAX($A$2:A24),"")</f>
        <v>13</v>
      </c>
      <c r="B25" s="152" t="s">
        <v>150</v>
      </c>
      <c r="C25" s="101" t="s">
        <v>34</v>
      </c>
      <c r="D25" s="9">
        <v>10</v>
      </c>
      <c r="E25" s="107">
        <v>0.1</v>
      </c>
      <c r="F25" s="17">
        <f>IF(D25=0,"",D25*(1+E25))</f>
        <v>11</v>
      </c>
      <c r="G25" s="11"/>
      <c r="H25" s="11"/>
    </row>
    <row r="26" spans="1:8" ht="18" customHeight="1" x14ac:dyDescent="0.25">
      <c r="A26" s="97" t="str">
        <f>IF(E26&lt;&gt;"",1+MAX($A$2:A25),"")</f>
        <v/>
      </c>
      <c r="B26" s="86" t="s">
        <v>48</v>
      </c>
      <c r="C26" s="28"/>
      <c r="D26" s="14"/>
      <c r="E26" s="12" t="str">
        <f t="shared" ref="E26" si="5">IF(D26=0,"",0)</f>
        <v/>
      </c>
      <c r="F26" s="16" t="str">
        <f t="shared" ref="F26" si="6">IF(D26=0,"",D26*(1+E26))</f>
        <v/>
      </c>
      <c r="G26" s="11"/>
      <c r="H26" s="11"/>
    </row>
    <row r="27" spans="1:8" ht="18" customHeight="1" x14ac:dyDescent="0.25">
      <c r="A27" s="97">
        <f>IF(E27&lt;&gt;"",1+MAX($A$2:A26),"")</f>
        <v>14</v>
      </c>
      <c r="B27" s="152" t="s">
        <v>151</v>
      </c>
      <c r="C27" s="101" t="s">
        <v>34</v>
      </c>
      <c r="D27" s="9">
        <v>27</v>
      </c>
      <c r="E27" s="107">
        <v>0.1</v>
      </c>
      <c r="F27" s="17">
        <f t="shared" ref="F27:F28" si="7">IF(D27=0,"",D27*(1+E27))</f>
        <v>29.700000000000003</v>
      </c>
      <c r="G27" s="11"/>
      <c r="H27" s="11"/>
    </row>
    <row r="28" spans="1:8" ht="18" customHeight="1" x14ac:dyDescent="0.25">
      <c r="A28" s="97">
        <f>IF(E28&lt;&gt;"",1+MAX($A$2:A27),"")</f>
        <v>15</v>
      </c>
      <c r="B28" s="152" t="s">
        <v>152</v>
      </c>
      <c r="C28" s="101" t="s">
        <v>34</v>
      </c>
      <c r="D28" s="9">
        <v>6</v>
      </c>
      <c r="E28" s="107">
        <v>0.1</v>
      </c>
      <c r="F28" s="17">
        <f t="shared" si="7"/>
        <v>6.6000000000000005</v>
      </c>
      <c r="G28" s="11"/>
      <c r="H28" s="11"/>
    </row>
    <row r="29" spans="1:8" ht="18" customHeight="1" x14ac:dyDescent="0.25">
      <c r="A29" s="97" t="str">
        <f>IF(E29&lt;&gt;"",1+MAX($A$2:A28),"")</f>
        <v/>
      </c>
      <c r="B29" s="152" t="s">
        <v>49</v>
      </c>
      <c r="C29" s="13"/>
      <c r="D29" s="14"/>
      <c r="E29" s="107" t="str">
        <f t="shared" ref="E29" si="8">IF(D29=0,"",0)</f>
        <v/>
      </c>
      <c r="F29" s="16" t="str">
        <f t="shared" si="1"/>
        <v/>
      </c>
      <c r="G29" s="11"/>
      <c r="H29" s="11"/>
    </row>
    <row r="30" spans="1:8" ht="18" customHeight="1" x14ac:dyDescent="0.25">
      <c r="A30" s="97" t="str">
        <f>IF(E30&lt;&gt;"",1+MAX($A$2:A29),"")</f>
        <v/>
      </c>
      <c r="B30" s="184" t="s">
        <v>75</v>
      </c>
      <c r="C30" s="13"/>
      <c r="D30" s="14"/>
      <c r="E30" s="107"/>
      <c r="F30" s="16"/>
      <c r="G30" s="11"/>
      <c r="H30" s="11"/>
    </row>
    <row r="31" spans="1:8" ht="18" customHeight="1" x14ac:dyDescent="0.25">
      <c r="A31" s="97">
        <f>IF(E31&lt;&gt;"",1+MAX($A$2:A30),"")</f>
        <v>16</v>
      </c>
      <c r="B31" s="152" t="s">
        <v>153</v>
      </c>
      <c r="C31" s="101" t="s">
        <v>32</v>
      </c>
      <c r="D31" s="6">
        <v>3</v>
      </c>
      <c r="E31" s="107">
        <v>0</v>
      </c>
      <c r="F31" s="17">
        <f>IF(D31=0,"",D31*(1+E31))</f>
        <v>3</v>
      </c>
      <c r="G31" s="11"/>
      <c r="H31" s="11"/>
    </row>
    <row r="32" spans="1:8" ht="15.6" x14ac:dyDescent="0.25">
      <c r="A32" s="97">
        <f>IF(E32&lt;&gt;"",1+MAX($A$2:A31),"")</f>
        <v>17</v>
      </c>
      <c r="B32" s="152" t="s">
        <v>154</v>
      </c>
      <c r="C32" s="101" t="s">
        <v>32</v>
      </c>
      <c r="D32" s="6">
        <v>2</v>
      </c>
      <c r="E32" s="107">
        <v>0</v>
      </c>
      <c r="F32" s="17">
        <f t="shared" ref="F32:F33" si="9">IF(D32=0,"",D32*(1+E32))</f>
        <v>2</v>
      </c>
      <c r="G32" s="11"/>
      <c r="H32" s="11"/>
    </row>
    <row r="33" spans="1:8" ht="18" customHeight="1" x14ac:dyDescent="0.25">
      <c r="A33" s="97">
        <f>IF(E33&lt;&gt;"",1+MAX($A$2:A32),"")</f>
        <v>18</v>
      </c>
      <c r="B33" s="152" t="s">
        <v>155</v>
      </c>
      <c r="C33" s="101" t="s">
        <v>32</v>
      </c>
      <c r="D33" s="6">
        <v>2</v>
      </c>
      <c r="E33" s="107">
        <v>0</v>
      </c>
      <c r="F33" s="17">
        <f t="shared" si="9"/>
        <v>2</v>
      </c>
      <c r="G33" s="11"/>
      <c r="H33" s="11"/>
    </row>
    <row r="34" spans="1:8" ht="18" customHeight="1" x14ac:dyDescent="0.25">
      <c r="A34" s="97" t="str">
        <f>IF(E34&lt;&gt;"",1+MAX($A$2:A33),"")</f>
        <v/>
      </c>
      <c r="B34" s="184" t="s">
        <v>79</v>
      </c>
      <c r="C34" s="101"/>
      <c r="D34" s="14"/>
      <c r="E34" s="107"/>
      <c r="F34" s="16"/>
      <c r="G34" s="11"/>
      <c r="H34" s="11"/>
    </row>
    <row r="35" spans="1:8" ht="18" customHeight="1" x14ac:dyDescent="0.25">
      <c r="A35" s="97">
        <f>IF(E35&lt;&gt;"",1+MAX($A$2:A34),"")</f>
        <v>19</v>
      </c>
      <c r="B35" s="152" t="s">
        <v>162</v>
      </c>
      <c r="C35" s="101" t="s">
        <v>32</v>
      </c>
      <c r="D35" s="6">
        <v>2</v>
      </c>
      <c r="E35" s="107">
        <v>0</v>
      </c>
      <c r="F35" s="17">
        <f t="shared" ref="F35:F39" si="10">IF(D35=0,"",D35*(1+E35))</f>
        <v>2</v>
      </c>
      <c r="G35" s="11"/>
      <c r="H35" s="11"/>
    </row>
    <row r="36" spans="1:8" ht="18" customHeight="1" x14ac:dyDescent="0.25">
      <c r="A36" s="97">
        <f>IF(E36&lt;&gt;"",1+MAX($A$2:A35),"")</f>
        <v>20</v>
      </c>
      <c r="B36" s="152" t="s">
        <v>163</v>
      </c>
      <c r="C36" s="101" t="s">
        <v>32</v>
      </c>
      <c r="D36" s="6">
        <v>2</v>
      </c>
      <c r="E36" s="107">
        <v>0</v>
      </c>
      <c r="F36" s="17">
        <f t="shared" si="10"/>
        <v>2</v>
      </c>
      <c r="G36" s="11"/>
      <c r="H36" s="11"/>
    </row>
    <row r="37" spans="1:8" ht="18" customHeight="1" x14ac:dyDescent="0.25">
      <c r="A37" s="97">
        <f>IF(E37&lt;&gt;"",1+MAX($A$2:A36),"")</f>
        <v>21</v>
      </c>
      <c r="B37" s="152" t="s">
        <v>164</v>
      </c>
      <c r="C37" s="101" t="s">
        <v>32</v>
      </c>
      <c r="D37" s="6">
        <v>1</v>
      </c>
      <c r="E37" s="107">
        <v>0</v>
      </c>
      <c r="F37" s="17">
        <f t="shared" si="10"/>
        <v>1</v>
      </c>
      <c r="G37" s="11"/>
      <c r="H37" s="11"/>
    </row>
    <row r="38" spans="1:8" ht="18" customHeight="1" x14ac:dyDescent="0.25">
      <c r="A38" s="97">
        <f>IF(E38&lt;&gt;"",1+MAX($A$2:A37),"")</f>
        <v>22</v>
      </c>
      <c r="B38" s="152" t="s">
        <v>165</v>
      </c>
      <c r="C38" s="101" t="s">
        <v>32</v>
      </c>
      <c r="D38" s="6">
        <v>1</v>
      </c>
      <c r="E38" s="107">
        <v>0</v>
      </c>
      <c r="F38" s="17">
        <f t="shared" si="10"/>
        <v>1</v>
      </c>
      <c r="G38" s="11"/>
      <c r="H38" s="11"/>
    </row>
    <row r="39" spans="1:8" ht="18" customHeight="1" x14ac:dyDescent="0.25">
      <c r="A39" s="97">
        <f>IF(E39&lt;&gt;"",1+MAX($A$2:A38),"")</f>
        <v>23</v>
      </c>
      <c r="B39" s="152" t="s">
        <v>166</v>
      </c>
      <c r="C39" s="101" t="s">
        <v>32</v>
      </c>
      <c r="D39" s="6">
        <v>2</v>
      </c>
      <c r="E39" s="107">
        <v>0</v>
      </c>
      <c r="F39" s="17">
        <f t="shared" si="10"/>
        <v>2</v>
      </c>
      <c r="G39" s="11"/>
      <c r="H39" s="11"/>
    </row>
    <row r="40" spans="1:8" ht="18" customHeight="1" x14ac:dyDescent="0.25">
      <c r="A40" s="97" t="str">
        <f>IF(E40&lt;&gt;"",1+MAX($A$2:A39),"")</f>
        <v/>
      </c>
      <c r="B40" s="184" t="s">
        <v>74</v>
      </c>
      <c r="C40" s="101"/>
      <c r="D40" s="14"/>
      <c r="E40" s="107"/>
      <c r="F40" s="16"/>
      <c r="G40" s="11"/>
      <c r="H40" s="11"/>
    </row>
    <row r="41" spans="1:8" ht="18" customHeight="1" x14ac:dyDescent="0.25">
      <c r="A41" s="97">
        <f>IF(E41&lt;&gt;"",1+MAX($A$2:A40),"")</f>
        <v>24</v>
      </c>
      <c r="B41" s="152" t="s">
        <v>167</v>
      </c>
      <c r="C41" s="101" t="s">
        <v>32</v>
      </c>
      <c r="D41" s="6">
        <v>1</v>
      </c>
      <c r="E41" s="107">
        <v>0</v>
      </c>
      <c r="F41" s="17">
        <f t="shared" ref="F41" si="11">IF(D41=0,"",D41*(1+E41))</f>
        <v>1</v>
      </c>
      <c r="G41" s="11"/>
      <c r="H41" s="11"/>
    </row>
    <row r="42" spans="1:8" ht="18" customHeight="1" x14ac:dyDescent="0.25">
      <c r="A42" s="97" t="str">
        <f>IF(E42&lt;&gt;"",1+MAX($A$2:A41),"")</f>
        <v/>
      </c>
      <c r="B42" s="184" t="s">
        <v>78</v>
      </c>
      <c r="C42" s="101"/>
      <c r="D42" s="14"/>
      <c r="E42" s="107"/>
      <c r="F42" s="16"/>
      <c r="G42" s="11"/>
      <c r="H42" s="11"/>
    </row>
    <row r="43" spans="1:8" ht="18" customHeight="1" x14ac:dyDescent="0.25">
      <c r="A43" s="97">
        <f>IF(E43&lt;&gt;"",1+MAX($A$2:A42),"")</f>
        <v>25</v>
      </c>
      <c r="B43" s="152" t="s">
        <v>156</v>
      </c>
      <c r="C43" s="101" t="s">
        <v>32</v>
      </c>
      <c r="D43" s="6">
        <v>2</v>
      </c>
      <c r="E43" s="107">
        <v>0</v>
      </c>
      <c r="F43" s="17">
        <v>2</v>
      </c>
      <c r="G43" s="11"/>
      <c r="H43" s="11"/>
    </row>
    <row r="44" spans="1:8" ht="18" customHeight="1" x14ac:dyDescent="0.25">
      <c r="A44" s="97">
        <f>IF(E44&lt;&gt;"",1+MAX($A$2:A43),"")</f>
        <v>26</v>
      </c>
      <c r="B44" s="152" t="s">
        <v>157</v>
      </c>
      <c r="C44" s="101" t="s">
        <v>32</v>
      </c>
      <c r="D44" s="6">
        <v>2</v>
      </c>
      <c r="E44" s="107">
        <v>0</v>
      </c>
      <c r="F44" s="17">
        <v>2</v>
      </c>
      <c r="G44" s="11"/>
      <c r="H44" s="11"/>
    </row>
    <row r="45" spans="1:8" ht="18" customHeight="1" x14ac:dyDescent="0.25">
      <c r="A45" s="97">
        <f>IF(E45&lt;&gt;"",1+MAX($A$2:A44),"")</f>
        <v>27</v>
      </c>
      <c r="B45" s="152" t="s">
        <v>158</v>
      </c>
      <c r="C45" s="101" t="s">
        <v>32</v>
      </c>
      <c r="D45" s="6">
        <v>1</v>
      </c>
      <c r="E45" s="107">
        <v>0</v>
      </c>
      <c r="F45" s="17">
        <v>1</v>
      </c>
      <c r="G45" s="11"/>
      <c r="H45" s="11"/>
    </row>
    <row r="46" spans="1:8" ht="18" customHeight="1" x14ac:dyDescent="0.25">
      <c r="A46" s="97">
        <f>IF(E46&lt;&gt;"",1+MAX($A$2:A45),"")</f>
        <v>28</v>
      </c>
      <c r="B46" s="152" t="s">
        <v>159</v>
      </c>
      <c r="C46" s="101" t="s">
        <v>32</v>
      </c>
      <c r="D46" s="6">
        <v>1</v>
      </c>
      <c r="E46" s="107">
        <v>0</v>
      </c>
      <c r="F46" s="17">
        <v>1</v>
      </c>
      <c r="G46" s="11"/>
      <c r="H46" s="11"/>
    </row>
    <row r="47" spans="1:8" ht="18" customHeight="1" x14ac:dyDescent="0.25">
      <c r="A47" s="97">
        <f>IF(E47&lt;&gt;"",1+MAX($A$2:A46),"")</f>
        <v>29</v>
      </c>
      <c r="B47" s="152" t="s">
        <v>160</v>
      </c>
      <c r="C47" s="101" t="s">
        <v>32</v>
      </c>
      <c r="D47" s="6">
        <v>1</v>
      </c>
      <c r="E47" s="107">
        <v>0</v>
      </c>
      <c r="F47" s="17">
        <v>1</v>
      </c>
      <c r="G47" s="11"/>
      <c r="H47" s="11"/>
    </row>
    <row r="48" spans="1:8" ht="18" customHeight="1" x14ac:dyDescent="0.25">
      <c r="A48" s="97">
        <f>IF(E48&lt;&gt;"",1+MAX($A$2:A47),"")</f>
        <v>30</v>
      </c>
      <c r="B48" s="152" t="s">
        <v>161</v>
      </c>
      <c r="C48" s="101" t="s">
        <v>32</v>
      </c>
      <c r="D48" s="6">
        <v>1</v>
      </c>
      <c r="E48" s="107">
        <v>0</v>
      </c>
      <c r="F48" s="17">
        <v>1</v>
      </c>
      <c r="G48" s="11"/>
      <c r="H48" s="11"/>
    </row>
    <row r="49" spans="1:8" ht="18" customHeight="1" x14ac:dyDescent="0.25">
      <c r="A49" s="97" t="str">
        <f>IF(E49&lt;&gt;"",1+MAX($A$2:A48),"")</f>
        <v/>
      </c>
      <c r="B49" s="184" t="s">
        <v>170</v>
      </c>
      <c r="C49" s="101"/>
      <c r="D49" s="14"/>
      <c r="E49" s="107"/>
      <c r="F49" s="16"/>
      <c r="G49" s="11"/>
      <c r="H49" s="11"/>
    </row>
    <row r="50" spans="1:8" ht="31.2" x14ac:dyDescent="0.25">
      <c r="A50" s="97">
        <f>IF(E50&lt;&gt;"",1+MAX($A$2:A49),"")</f>
        <v>31</v>
      </c>
      <c r="B50" s="152" t="s">
        <v>169</v>
      </c>
      <c r="C50" s="101" t="s">
        <v>32</v>
      </c>
      <c r="D50" s="6">
        <v>2</v>
      </c>
      <c r="E50" s="107">
        <v>0</v>
      </c>
      <c r="F50" s="17">
        <v>2</v>
      </c>
      <c r="G50" s="11"/>
      <c r="H50" s="11"/>
    </row>
    <row r="51" spans="1:8" ht="18" customHeight="1" x14ac:dyDescent="0.25">
      <c r="A51" s="97" t="str">
        <f>IF(E51&lt;&gt;"",1+MAX($A$2:A50),"")</f>
        <v/>
      </c>
      <c r="B51" s="184" t="s">
        <v>77</v>
      </c>
      <c r="C51" s="101"/>
      <c r="D51" s="14"/>
      <c r="E51" s="107"/>
      <c r="F51" s="16"/>
      <c r="G51" s="11"/>
      <c r="H51" s="11"/>
    </row>
    <row r="52" spans="1:8" ht="18" customHeight="1" x14ac:dyDescent="0.25">
      <c r="A52" s="97">
        <f>IF(E52&lt;&gt;"",1+MAX($A$2:A51),"")</f>
        <v>32</v>
      </c>
      <c r="B52" s="152" t="s">
        <v>168</v>
      </c>
      <c r="C52" s="101" t="s">
        <v>4</v>
      </c>
      <c r="D52" s="6">
        <v>1</v>
      </c>
      <c r="E52" s="107">
        <v>0</v>
      </c>
      <c r="F52" s="17">
        <f t="shared" ref="F52" si="12">IF(D52=0,"",D52*(1+E52))</f>
        <v>1</v>
      </c>
      <c r="G52" s="11"/>
      <c r="H52" s="11"/>
    </row>
    <row r="53" spans="1:8" ht="18" customHeight="1" thickBot="1" x14ac:dyDescent="0.3">
      <c r="A53" s="18"/>
      <c r="B53" s="153"/>
      <c r="C53" s="154"/>
      <c r="D53" s="19"/>
      <c r="E53" s="20"/>
      <c r="F53" s="21"/>
      <c r="G53" s="11"/>
      <c r="H53" s="11"/>
    </row>
  </sheetData>
  <mergeCells count="1">
    <mergeCell ref="A2:F2"/>
  </mergeCells>
  <printOptions horizontalCentered="1"/>
  <pageMargins left="0.7" right="0.7" top="0.75" bottom="0.75" header="0.3" footer="0.3"/>
  <pageSetup paperSize="9" scale="73" fitToHeight="0" orientation="portrait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F846CDF-BEFB-4374-A726-4DEF276B0F12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General Summary</vt:lpstr>
      <vt:lpstr>Takeoff Breakdown</vt:lpstr>
      <vt:lpstr>Duct Takeoff</vt:lpstr>
      <vt:lpstr>'Duct Takeoff'!Print_Area</vt:lpstr>
      <vt:lpstr>'General Summary'!Print_Area</vt:lpstr>
      <vt:lpstr>'Takeoff Breakdown'!Print_Area</vt:lpstr>
      <vt:lpstr>'Duct Takeoff'!Print_Titles</vt:lpstr>
      <vt:lpstr>'Takeoff Breakdown'!Print_Titles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NEDES</dc:creator>
  <cp:lastModifiedBy>Haris Asim</cp:lastModifiedBy>
  <cp:lastPrinted>2023-01-11T20:23:43Z</cp:lastPrinted>
  <dcterms:created xsi:type="dcterms:W3CDTF">2016-03-30T11:57:46Z</dcterms:created>
  <dcterms:modified xsi:type="dcterms:W3CDTF">2025-09-08T11:56:44Z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{FF846CDF-BEFB-4374-A726-4DEF276B0F12}</vt:lpwstr>
  </property>
</Properties>
</file>